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ian\Documents\Web matters\Web updates\ED updates\"/>
    </mc:Choice>
  </mc:AlternateContent>
  <xr:revisionPtr revIDLastSave="0" documentId="8_{1CFD92D2-2AF7-4A71-84FA-78CEF42BBDA0}" xr6:coauthVersionLast="47" xr6:coauthVersionMax="47" xr10:uidLastSave="{00000000-0000-0000-0000-000000000000}"/>
  <bookViews>
    <workbookView xWindow="-98" yWindow="-98" windowWidth="20715" windowHeight="13425" xr2:uid="{87702C22-942A-4C37-9D62-A99CD5B7E8A8}"/>
  </bookViews>
  <sheets>
    <sheet name="060 Cab Mod-Wt Chg)" sheetId="1" r:id="rId1"/>
  </sheets>
  <externalReferences>
    <externalReference r:id="rId2"/>
  </externalReferences>
  <definedNames>
    <definedName name="AlterationScope">'060 Cab Mod-Wt Chg)'!$BC$33:$BF$37</definedName>
    <definedName name="Capacity">'060 Cab Mod-Wt Chg)'!$AA$13</definedName>
    <definedName name="CarM_wa">'060 Cab Mod-Wt Chg)'!$BH$15</definedName>
    <definedName name="CarM_wb">'060 Cab Mod-Wt Chg)'!$BH$3</definedName>
    <definedName name="CWCAA">'060 Cab Mod-Wt Chg)'!$BF$27</definedName>
    <definedName name="CwtM_wa">'060 Cab Mod-Wt Chg)'!$BJ$41</definedName>
    <definedName name="CwtM_wb">'060 Cab Mod-Wt Chg)'!$BE$41</definedName>
    <definedName name="CwtPa">'060 Cab Mod-Wt Chg)'!$BJ$43</definedName>
    <definedName name="CwtPb">'060 Cab Mod-Wt Chg)'!$BE$43</definedName>
    <definedName name="Device_Class">'060 Cab Mod-Wt Chg)'!$BP$4</definedName>
    <definedName name="Device_Type">'060 Cab Mod-Wt Chg)'!$BR$4:$BR$8</definedName>
    <definedName name="DriveType">'060 Cab Mod-Wt Chg)'!$BN$3:$BN$6</definedName>
    <definedName name="FCM_wa">'060 Cab Mod-Wt Chg)'!$BH$23</definedName>
    <definedName name="FCM_wb">'060 Cab Mod-Wt Chg)'!$BH$13</definedName>
    <definedName name="FiveP">'060 Cab Mod-Wt Chg)'!$BF$26</definedName>
    <definedName name="OBLL">'060 Cab Mod-Wt Chg)'!$G$37</definedName>
    <definedName name="OBPa">'060 Cab Mod-Wt Chg)'!$N$37</definedName>
    <definedName name="OBPb" comment="Over balance percent before">'060 Cab Mod-Wt Chg)'!$K$37</definedName>
    <definedName name="OBUL">'060 Cab Mod-Wt Chg)'!$R$37</definedName>
    <definedName name="OCW">'060 Cab Mod-Wt Chg)'!$BH$6</definedName>
    <definedName name="_xlnm.Print_Area" localSheetId="0">'060 Cab Mod-Wt Chg)'!$A$1:$AH$47</definedName>
    <definedName name="ReOpeningDevice">'[1]050 Simplified Revision'!$BA$3:$BA$15</definedName>
    <definedName name="Scope1">'060 Cab Mod-Wt Chg)'!$BC$39</definedName>
    <definedName name="Scope2">'060 Cab Mod-Wt Chg)'!$BD$39</definedName>
    <definedName name="Scope3">'060 Cab Mod-Wt Chg)'!$BE$39</definedName>
    <definedName name="Tags">'060 Cab Mod-Wt Chg)'!$BH$7</definedName>
    <definedName name="ThisAlteration">'060 Cab Mod-Wt Chg)'!$BH$12</definedName>
    <definedName name="Typeofdrive">'060 Cab Mod-Wt Chg)'!$J$12</definedName>
    <definedName name="Unrecorded">'060 Cab Mod-Wt Chg)'!$BH$8</definedName>
    <definedName name="WO">'060 Cab Mod-Wt Chg)'!$BF$4</definedName>
    <definedName name="WR">'060 Cab Mod-Wt Chg)'!$BF$5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1" i="1" l="1"/>
  <c r="BE41" i="1"/>
  <c r="C32" i="1"/>
  <c r="X30" i="1"/>
  <c r="U30" i="1"/>
  <c r="BH19" i="1"/>
  <c r="BH7" i="1"/>
  <c r="BF5" i="1"/>
  <c r="BF17" i="1" s="1"/>
  <c r="BF4" i="1"/>
  <c r="BF16" i="1" s="1"/>
  <c r="AF13" i="1" l="1"/>
  <c r="AC30" i="1"/>
  <c r="BH12" i="1" s="1"/>
  <c r="BH20" i="1" s="1"/>
  <c r="BI17" i="1"/>
  <c r="U15" i="1" s="1"/>
  <c r="BH6" i="1"/>
  <c r="BH18" i="1" l="1"/>
  <c r="BF26" i="1"/>
  <c r="BB29" i="1" l="1"/>
  <c r="AE19" i="1"/>
  <c r="BJ29" i="1"/>
  <c r="BH3" i="1" l="1"/>
  <c r="BE43" i="1" s="1"/>
  <c r="K37" i="1" s="1"/>
  <c r="BH15" i="1" l="1"/>
  <c r="BH8" i="1"/>
  <c r="BH13" i="1"/>
  <c r="Q21" i="1" s="1"/>
  <c r="BE42" i="1"/>
  <c r="BH11" i="1"/>
  <c r="BH21" i="1" l="1"/>
  <c r="Q18" i="1"/>
  <c r="BF27" i="1" s="1"/>
  <c r="BJ43" i="1"/>
  <c r="N37" i="1" s="1"/>
  <c r="G38" i="1" s="1"/>
  <c r="BJ42" i="1"/>
  <c r="BH23" i="1"/>
  <c r="AE20" i="1" l="1"/>
  <c r="BK31" i="1"/>
  <c r="BC37" i="1" s="1"/>
  <c r="BH31" i="1"/>
  <c r="BC36" i="1" s="1"/>
  <c r="BC31" i="1"/>
  <c r="BC33" i="1" s="1"/>
  <c r="BA31" i="1"/>
  <c r="BC34" i="1" s="1"/>
  <c r="BE31" i="1"/>
  <c r="BC35" i="1" s="1"/>
  <c r="BE39" i="1" l="1"/>
  <c r="BD39" i="1"/>
  <c r="BC39" i="1"/>
  <c r="Y40" i="1" l="1"/>
  <c r="C39" i="1"/>
  <c r="D20" i="1"/>
  <c r="K3" i="1" s="1"/>
  <c r="O2" i="1"/>
  <c r="D46" i="1"/>
  <c r="D44" i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Kremer</author>
  </authors>
  <commentList>
    <comment ref="AF13" authorId="0" shapeId="0" xr:uid="{6032C52A-03E4-46D7-8F77-B00B84866DBC}">
      <text>
        <r>
          <rPr>
            <sz val="9"/>
            <color indexed="81"/>
            <rFont val="Tahoma"/>
            <family val="2"/>
          </rPr>
          <t xml:space="preserve">
as Reference: this weight value is being used as the "original" car weight</t>
        </r>
      </text>
    </comment>
    <comment ref="Q15" authorId="0" shapeId="0" xr:uid="{DECEB035-13CE-4FE2-8846-A52DACAE6005}">
      <text>
        <r>
          <rPr>
            <sz val="9"/>
            <color indexed="81"/>
            <rFont val="Tahoma"/>
            <family val="2"/>
          </rPr>
          <t>Enter the car weight on from the Original Crosshead data tag.</t>
        </r>
        <r>
          <rPr>
            <b/>
            <sz val="9"/>
            <color indexed="81"/>
            <rFont val="Tahoma"/>
            <family val="2"/>
          </rPr>
          <t xml:space="preserve">
OR
</t>
        </r>
        <r>
          <rPr>
            <sz val="9"/>
            <color indexed="81"/>
            <rFont val="Tahoma"/>
            <family val="2"/>
          </rPr>
          <t xml:space="preserve">If Xhead tag is missing enter "0" and complete the entry below 
</t>
        </r>
        <r>
          <rPr>
            <b/>
            <sz val="9"/>
            <color indexed="81"/>
            <rFont val="Tahoma"/>
            <family val="2"/>
          </rPr>
          <t xml:space="preserve">"Original Car Wt if being Reset by a P.Eng"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 xr:uid="{2EC19E29-7286-4741-A594-416B9AE1AEC2}">
      <text>
        <r>
          <rPr>
            <sz val="9"/>
            <color indexed="81"/>
            <rFont val="Tahoma"/>
            <family val="2"/>
          </rPr>
          <t xml:space="preserve">Enter the assumed </t>
        </r>
        <r>
          <rPr>
            <b/>
            <i/>
            <sz val="9"/>
            <color indexed="81"/>
            <rFont val="Tahoma"/>
            <family val="2"/>
          </rPr>
          <t>"Original"</t>
        </r>
        <r>
          <rPr>
            <sz val="9"/>
            <color indexed="81"/>
            <rFont val="Tahoma"/>
            <family val="2"/>
          </rPr>
          <t xml:space="preserve"> wt value:
1) if  the </t>
        </r>
        <r>
          <rPr>
            <b/>
            <sz val="9"/>
            <color indexed="81"/>
            <rFont val="Tahoma"/>
            <family val="2"/>
          </rPr>
          <t>original Xhead tag is missing</t>
        </r>
        <r>
          <rPr>
            <sz val="9"/>
            <color indexed="81"/>
            <rFont val="Tahoma"/>
            <family val="2"/>
          </rPr>
          <t xml:space="preserve"> and a P.Eng is establishing the likely </t>
        </r>
        <r>
          <rPr>
            <i/>
            <sz val="9"/>
            <color indexed="81"/>
            <rFont val="Tahoma"/>
            <family val="2"/>
          </rPr>
          <t>"Original"</t>
        </r>
        <r>
          <rPr>
            <sz val="9"/>
            <color indexed="81"/>
            <rFont val="Tahoma"/>
            <family val="2"/>
          </rPr>
          <t xml:space="preserve"> weight before any cab alterations took place, </t>
        </r>
        <r>
          <rPr>
            <b/>
            <sz val="9"/>
            <color indexed="81"/>
            <rFont val="Tahoma"/>
            <family val="2"/>
          </rPr>
          <t xml:space="preserve">OR
</t>
        </r>
        <r>
          <rPr>
            <sz val="9"/>
            <color indexed="81"/>
            <rFont val="Tahoma"/>
            <family val="2"/>
          </rPr>
          <t xml:space="preserve">
2) if a </t>
        </r>
        <r>
          <rPr>
            <b/>
            <sz val="9"/>
            <color indexed="81"/>
            <rFont val="Tahoma"/>
            <family val="2"/>
          </rPr>
          <t>weight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RESET </t>
        </r>
        <r>
          <rPr>
            <sz val="9"/>
            <color indexed="81"/>
            <rFont val="Tahoma"/>
            <family val="2"/>
          </rPr>
          <t xml:space="preserve">by a P.Eng has previously occurred, enter the value of that </t>
        </r>
        <r>
          <rPr>
            <b/>
            <sz val="9"/>
            <color indexed="81"/>
            <rFont val="Tahoma"/>
            <family val="2"/>
          </rPr>
          <t xml:space="preserve">RESET weight (kg)  , OR
</t>
        </r>
        <r>
          <rPr>
            <sz val="9"/>
            <color indexed="81"/>
            <rFont val="Tahoma"/>
            <family val="2"/>
          </rPr>
          <t xml:space="preserve">3) if a </t>
        </r>
        <r>
          <rPr>
            <b/>
            <sz val="9"/>
            <color indexed="81"/>
            <rFont val="Tahoma"/>
            <family val="2"/>
          </rPr>
          <t>weight RESET</t>
        </r>
        <r>
          <rPr>
            <sz val="9"/>
            <color indexed="81"/>
            <rFont val="Tahoma"/>
            <family val="2"/>
          </rPr>
          <t xml:space="preserve"> is being proposed for the first time, provide details and rational for the weight reset in the adjacent </t>
        </r>
        <r>
          <rPr>
            <b/>
            <sz val="9"/>
            <color indexed="81"/>
            <rFont val="Tahoma"/>
            <family val="2"/>
          </rPr>
          <t>NOTES:</t>
        </r>
        <r>
          <rPr>
            <sz val="9"/>
            <color indexed="81"/>
            <rFont val="Tahoma"/>
            <family val="2"/>
          </rPr>
          <t xml:space="preserve"> space provided</t>
        </r>
      </text>
    </comment>
    <comment ref="K19" authorId="0" shapeId="0" xr:uid="{41D3F5AB-E0A4-43AB-9DF3-7AC19488899E}">
      <text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PRIOR to</t>
        </r>
        <r>
          <rPr>
            <sz val="9"/>
            <color indexed="81"/>
            <rFont val="Tahoma"/>
            <family val="2"/>
          </rPr>
          <t xml:space="preserve"> alteration is the car mass before weight from </t>
        </r>
        <r>
          <rPr>
            <b/>
            <sz val="9"/>
            <color indexed="81"/>
            <rFont val="Tahoma"/>
            <family val="2"/>
          </rPr>
          <t>this</t>
        </r>
        <r>
          <rPr>
            <sz val="9"/>
            <color indexed="81"/>
            <rFont val="Tahoma"/>
            <family val="2"/>
          </rPr>
          <t xml:space="preserve"> alteration is included.
</t>
        </r>
        <r>
          <rPr>
            <b/>
            <sz val="9"/>
            <color indexed="81"/>
            <rFont val="Tahoma"/>
            <family val="2"/>
          </rPr>
          <t>AFTER Alteration</t>
        </r>
        <r>
          <rPr>
            <sz val="9"/>
            <color indexed="81"/>
            <rFont val="Tahoma"/>
            <family val="2"/>
          </rPr>
          <t xml:space="preserve"> is the car mass after the alteration and includes the weight that was added during this alteration.</t>
        </r>
      </text>
    </comment>
    <comment ref="K33" authorId="0" shapeId="0" xr:uid="{BFE71964-4158-4E3B-A035-451E2EAE3747}">
      <text>
        <r>
          <rPr>
            <b/>
            <sz val="9"/>
            <color indexed="81"/>
            <rFont val="Tahoma"/>
            <family val="2"/>
          </rPr>
          <t>PRIOR to</t>
        </r>
        <r>
          <rPr>
            <sz val="9"/>
            <color indexed="81"/>
            <rFont val="Tahoma"/>
            <family val="2"/>
          </rPr>
          <t xml:space="preserve"> alteration is the CWT mass before any CWT weight changes.
</t>
        </r>
        <r>
          <rPr>
            <b/>
            <sz val="9"/>
            <color indexed="81"/>
            <rFont val="Tahoma"/>
            <family val="2"/>
          </rPr>
          <t>AFTER Alteration</t>
        </r>
        <r>
          <rPr>
            <sz val="9"/>
            <color indexed="81"/>
            <rFont val="Tahoma"/>
            <family val="2"/>
          </rPr>
          <t xml:space="preserve"> is the CWT mass and includes the weight added or removed from the CWT during this alteration.</t>
        </r>
      </text>
    </comment>
    <comment ref="G37" authorId="0" shapeId="0" xr:uid="{6957979E-30E9-4685-820C-D4197A0E9A69}">
      <text>
        <r>
          <rPr>
            <b/>
            <sz val="9"/>
            <color indexed="81"/>
            <rFont val="Tahoma"/>
            <family val="2"/>
          </rPr>
          <t>MIN % Overbalance
ENTER</t>
        </r>
        <r>
          <rPr>
            <sz val="9"/>
            <color indexed="81"/>
            <rFont val="Tahoma"/>
            <family val="2"/>
          </rPr>
          <t xml:space="preserve"> the </t>
        </r>
        <r>
          <rPr>
            <b/>
            <sz val="9"/>
            <color indexed="81"/>
            <rFont val="Tahoma"/>
            <family val="2"/>
          </rPr>
          <t>MINIMUM</t>
        </r>
        <r>
          <rPr>
            <sz val="9"/>
            <color indexed="81"/>
            <rFont val="Tahoma"/>
            <family val="2"/>
          </rPr>
          <t xml:space="preserve"> overbalance value from the 
</t>
        </r>
        <r>
          <rPr>
            <b/>
            <sz val="9"/>
            <color indexed="81"/>
            <rFont val="Tahoma"/>
            <family val="2"/>
          </rPr>
          <t xml:space="preserve">% Cwt O/B Data Plate </t>
        </r>
        <r>
          <rPr>
            <sz val="9"/>
            <color indexed="81"/>
            <rFont val="Tahoma"/>
            <family val="2"/>
          </rPr>
          <t xml:space="preserve">if provided, 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   (if not originally provided, pre-B44:19 code) 
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 xml:space="preserve"> the safe </t>
        </r>
        <r>
          <rPr>
            <b/>
            <sz val="9"/>
            <color indexed="81"/>
            <rFont val="Tahoma"/>
            <family val="2"/>
          </rPr>
          <t>MIN</t>
        </r>
        <r>
          <rPr>
            <sz val="9"/>
            <color indexed="81"/>
            <rFont val="Tahoma"/>
            <family val="2"/>
          </rPr>
          <t xml:space="preserve"> overbalance </t>
        </r>
        <r>
          <rPr>
            <b/>
            <sz val="9"/>
            <color indexed="81"/>
            <rFont val="Tahoma"/>
            <family val="2"/>
          </rPr>
          <t>Lower</t>
        </r>
        <r>
          <rPr>
            <sz val="9"/>
            <color indexed="81"/>
            <rFont val="Tahoma"/>
            <family val="2"/>
          </rPr>
          <t xml:space="preserve"> Limit</t>
        </r>
      </text>
    </comment>
    <comment ref="R37" authorId="0" shapeId="0" xr:uid="{28528BA9-D3B4-435D-836A-213FB51F9B69}">
      <text>
        <r>
          <rPr>
            <b/>
            <sz val="9"/>
            <color indexed="81"/>
            <rFont val="Tahoma"/>
            <family val="2"/>
          </rPr>
          <t>Max % Overbalance
ENTER</t>
        </r>
        <r>
          <rPr>
            <sz val="9"/>
            <color indexed="81"/>
            <rFont val="Tahoma"/>
            <family val="2"/>
          </rPr>
          <t xml:space="preserve"> the max overbalance value from the 
</t>
        </r>
        <r>
          <rPr>
            <b/>
            <sz val="9"/>
            <color indexed="81"/>
            <rFont val="Tahoma"/>
            <family val="2"/>
          </rPr>
          <t xml:space="preserve">% Cwt O/B Data Plate </t>
        </r>
        <r>
          <rPr>
            <sz val="9"/>
            <color indexed="81"/>
            <rFont val="Tahoma"/>
            <family val="2"/>
          </rPr>
          <t xml:space="preserve">if provided, 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   (if not originally provided, pre-B44:19 code) 
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 xml:space="preserve"> the safe </t>
        </r>
        <r>
          <rPr>
            <b/>
            <sz val="9"/>
            <color indexed="81"/>
            <rFont val="Tahoma"/>
            <family val="2"/>
          </rPr>
          <t>Max</t>
        </r>
        <r>
          <rPr>
            <sz val="9"/>
            <color indexed="81"/>
            <rFont val="Tahoma"/>
            <family val="2"/>
          </rPr>
          <t xml:space="preserve"> overbalance </t>
        </r>
        <r>
          <rPr>
            <b/>
            <sz val="9"/>
            <color indexed="81"/>
            <rFont val="Tahoma"/>
            <family val="2"/>
          </rPr>
          <t>Upper</t>
        </r>
        <r>
          <rPr>
            <sz val="9"/>
            <color indexed="81"/>
            <rFont val="Tahoma"/>
            <family val="2"/>
          </rPr>
          <t xml:space="preserve"> Limit</t>
        </r>
      </text>
    </comment>
  </commentList>
</comments>
</file>

<file path=xl/sharedStrings.xml><?xml version="1.0" encoding="utf-8"?>
<sst xmlns="http://schemas.openxmlformats.org/spreadsheetml/2006/main" count="163" uniqueCount="126">
  <si>
    <t>345 Carlingview Drive
Toronto, ON M9W 6N9
Tel.: 416.734.3300</t>
  </si>
  <si>
    <t>Form Revision:</t>
  </si>
  <si>
    <t xml:space="preserve">Cab Alteration Worksheet 
</t>
  </si>
  <si>
    <t>B44-2019</t>
  </si>
  <si>
    <t>Car Weighed BEFORE</t>
  </si>
  <si>
    <r>
      <rPr>
        <b/>
        <sz val="10.5"/>
        <color rgb="FF00B050"/>
        <rFont val="Arial Narrow"/>
        <family val="2"/>
      </rPr>
      <t>CarM_wb</t>
    </r>
    <r>
      <rPr>
        <sz val="10.5"/>
        <rFont val="Arial Narrow"/>
        <family val="2"/>
      </rPr>
      <t>=Car mass_ weighed before</t>
    </r>
  </si>
  <si>
    <t>DriveType</t>
  </si>
  <si>
    <t>Device Class</t>
  </si>
  <si>
    <t>Device Type</t>
  </si>
  <si>
    <t>General</t>
  </si>
  <si>
    <t>Submitter (Company name and address)</t>
  </si>
  <si>
    <t>Tel:</t>
  </si>
  <si>
    <t>workspace</t>
  </si>
  <si>
    <r>
      <rPr>
        <b/>
        <sz val="10.5"/>
        <color rgb="FF00B050"/>
        <rFont val="Arial Narrow"/>
        <family val="2"/>
      </rPr>
      <t>Wo</t>
    </r>
    <r>
      <rPr>
        <sz val="10.5"/>
        <rFont val="Arial Narrow"/>
        <family val="2"/>
      </rPr>
      <t>=weight original</t>
    </r>
  </si>
  <si>
    <t>Hydraulic</t>
  </si>
  <si>
    <t>Elevator</t>
  </si>
  <si>
    <t>Passenger Elevator</t>
  </si>
  <si>
    <t>email:</t>
  </si>
  <si>
    <r>
      <rPr>
        <b/>
        <sz val="10.5"/>
        <color rgb="FF00B050"/>
        <rFont val="Arial Narrow"/>
        <family val="2"/>
      </rPr>
      <t>Wr</t>
    </r>
    <r>
      <rPr>
        <sz val="10.5"/>
        <rFont val="Arial Narrow"/>
        <family val="2"/>
      </rPr>
      <t>=weight reset</t>
    </r>
  </si>
  <si>
    <t>Geared Traction</t>
  </si>
  <si>
    <t>Freight Elevator</t>
  </si>
  <si>
    <t>TSSA Installation No(s):</t>
  </si>
  <si>
    <t>ddd</t>
  </si>
  <si>
    <r>
      <rPr>
        <b/>
        <sz val="10.5"/>
        <color rgb="FF00B050"/>
        <rFont val="Arial Narrow"/>
        <family val="2"/>
      </rPr>
      <t>OCW</t>
    </r>
    <r>
      <rPr>
        <sz val="10.5"/>
        <rFont val="Arial Narrow"/>
        <family val="2"/>
      </rPr>
      <t>=original car wt</t>
    </r>
  </si>
  <si>
    <t>-</t>
  </si>
  <si>
    <t>if Wr&gt;0, then use Wr, else use Wo</t>
  </si>
  <si>
    <t>Gearless Traction</t>
  </si>
  <si>
    <t>Freight Elevator-P</t>
  </si>
  <si>
    <r>
      <rPr>
        <b/>
        <sz val="10.5"/>
        <color rgb="FF00B050"/>
        <rFont val="Arial Narrow"/>
        <family val="2"/>
      </rPr>
      <t>Tags</t>
    </r>
    <r>
      <rPr>
        <sz val="10.5"/>
        <rFont val="Arial Narrow"/>
        <family val="2"/>
      </rPr>
      <t xml:space="preserve"> = all aux tags</t>
    </r>
  </si>
  <si>
    <t>LULA Elevator</t>
  </si>
  <si>
    <t>Submitter's Specification 
No.</t>
  </si>
  <si>
    <t>Elevating Device Class</t>
  </si>
  <si>
    <r>
      <rPr>
        <b/>
        <sz val="10.5"/>
        <color rgb="FF00B050"/>
        <rFont val="Arial Narrow"/>
        <family val="2"/>
      </rPr>
      <t>Unrecorded</t>
    </r>
    <r>
      <rPr>
        <sz val="10.5"/>
        <rFont val="Arial Narrow"/>
        <family val="2"/>
      </rPr>
      <t xml:space="preserve"> = unrecorded weight</t>
    </r>
  </si>
  <si>
    <t>+</t>
  </si>
  <si>
    <t>Temporary Elevator</t>
  </si>
  <si>
    <t>Elevating Device Type</t>
  </si>
  <si>
    <t>Building Address</t>
  </si>
  <si>
    <t>Postal Code</t>
  </si>
  <si>
    <t>CarM_wb</t>
  </si>
  <si>
    <t>Type of Drive</t>
  </si>
  <si>
    <t>Work Completion Date</t>
  </si>
  <si>
    <t>ThisAlteration</t>
  </si>
  <si>
    <t>Contractor Registration No.</t>
  </si>
  <si>
    <t>Capacity (kg)</t>
  </si>
  <si>
    <r>
      <rPr>
        <b/>
        <sz val="10.5"/>
        <rFont val="Arial Narrow"/>
        <family val="2"/>
      </rPr>
      <t>FCM_wa</t>
    </r>
    <r>
      <rPr>
        <sz val="10.5"/>
        <rFont val="Arial Narrow"/>
        <family val="2"/>
      </rPr>
      <t>=Final car weight_after</t>
    </r>
  </si>
  <si>
    <t>Car weight details</t>
  </si>
  <si>
    <t>Car Weighed AFTER</t>
  </si>
  <si>
    <r>
      <t xml:space="preserve">Original Car Wt: </t>
    </r>
    <r>
      <rPr>
        <b/>
        <sz val="9"/>
        <rFont val="Arial Narrow"/>
        <family val="2"/>
      </rPr>
      <t>from crosshead or Zero if missing</t>
    </r>
  </si>
  <si>
    <t>kg</t>
  </si>
  <si>
    <r>
      <rPr>
        <b/>
        <sz val="10.5"/>
        <color rgb="FF00B050"/>
        <rFont val="Arial Narrow"/>
        <family val="2"/>
      </rPr>
      <t>CarM_wa</t>
    </r>
    <r>
      <rPr>
        <sz val="10.5"/>
        <rFont val="Arial Narrow"/>
        <family val="2"/>
      </rPr>
      <t>=Car mass_weighed after</t>
    </r>
  </si>
  <si>
    <r>
      <rPr>
        <i/>
        <sz val="9"/>
        <rFont val="Arial Narrow"/>
        <family val="2"/>
      </rPr>
      <t>Original</t>
    </r>
    <r>
      <rPr>
        <sz val="9"/>
        <rFont val="Arial Narrow"/>
        <family val="2"/>
      </rPr>
      <t xml:space="preserve"> Car Wt: </t>
    </r>
    <r>
      <rPr>
        <b/>
        <sz val="9"/>
        <rFont val="Arial Narrow"/>
        <family val="2"/>
      </rPr>
      <t>if being Reset or Previously Reset by P.Eng</t>
    </r>
  </si>
  <si>
    <r>
      <rPr>
        <b/>
        <i/>
        <sz val="9"/>
        <rFont val="Arial Narrow"/>
        <family val="2"/>
      </rPr>
      <t xml:space="preserve">NOTES: </t>
    </r>
    <r>
      <rPr>
        <i/>
        <sz val="9"/>
        <rFont val="Arial Narrow"/>
        <family val="2"/>
      </rPr>
      <t>If resetting original car weight, use this box to provide rationale for the reset.</t>
    </r>
  </si>
  <si>
    <t>Wo</t>
  </si>
  <si>
    <t xml:space="preserve">Reset reflects a </t>
  </si>
  <si>
    <t>Total weight changes all previous Aux. Data Tags</t>
  </si>
  <si>
    <t>Wr</t>
  </si>
  <si>
    <t>% change to the Orig. Car Mass</t>
  </si>
  <si>
    <t xml:space="preserve">Unrecorded weight changes (Calculated) </t>
  </si>
  <si>
    <t>OCW</t>
  </si>
  <si>
    <r>
      <t xml:space="preserve">Car </t>
    </r>
    <r>
      <rPr>
        <b/>
        <u/>
        <sz val="9"/>
        <rFont val="Arial Narrow"/>
        <family val="2"/>
      </rPr>
      <t>Weight</t>
    </r>
    <r>
      <rPr>
        <b/>
        <sz val="9"/>
        <rFont val="Arial Narrow"/>
        <family val="2"/>
      </rPr>
      <t xml:space="preserve"> (</t>
    </r>
    <r>
      <rPr>
        <b/>
        <u/>
        <sz val="9"/>
        <rFont val="Arial Narrow"/>
        <family val="2"/>
      </rPr>
      <t>as weighed</t>
    </r>
    <r>
      <rPr>
        <b/>
        <sz val="9"/>
        <rFont val="Arial Narrow"/>
        <family val="2"/>
      </rPr>
      <t>)</t>
    </r>
  </si>
  <si>
    <t>=</t>
  </si>
  <si>
    <t>5%(Original Car Weight + Capacity)</t>
  </si>
  <si>
    <t>Tags</t>
  </si>
  <si>
    <t>Cumulative Wt Change 
All Alterations</t>
  </si>
  <si>
    <t>Final Car Weight</t>
  </si>
  <si>
    <r>
      <t>Unrecorded</t>
    </r>
    <r>
      <rPr>
        <sz val="10.5"/>
        <rFont val="Arial Narrow"/>
        <family val="2"/>
      </rPr>
      <t xml:space="preserve"> = unrecorded weight</t>
    </r>
  </si>
  <si>
    <t>Cab finishes and weight details</t>
  </si>
  <si>
    <r>
      <rPr>
        <b/>
        <sz val="10.5"/>
        <color rgb="FF00B050"/>
        <rFont val="Arial Narrow"/>
        <family val="2"/>
      </rPr>
      <t>FCM_wa</t>
    </r>
    <r>
      <rPr>
        <sz val="10.5"/>
        <rFont val="Arial Narrow"/>
        <family val="2"/>
      </rPr>
      <t>=Final car weight_after</t>
    </r>
  </si>
  <si>
    <t>Lining</t>
  </si>
  <si>
    <t>Flame Rating</t>
  </si>
  <si>
    <t>Smoke Dev.</t>
  </si>
  <si>
    <t>960 Wt added</t>
  </si>
  <si>
    <t>960 Wt Removed</t>
  </si>
  <si>
    <r>
      <t xml:space="preserve"> Mark '</t>
    </r>
    <r>
      <rPr>
        <b/>
        <sz val="9"/>
        <rFont val="Arial Narrow"/>
        <family val="2"/>
      </rPr>
      <t>X</t>
    </r>
    <r>
      <rPr>
        <sz val="9"/>
        <rFont val="Arial Narrow"/>
        <family val="2"/>
      </rPr>
      <t>' if glass and/or mirror</t>
    </r>
  </si>
  <si>
    <t>Alteration Scope</t>
  </si>
  <si>
    <t xml:space="preserve">Wall: </t>
  </si>
  <si>
    <t>Glass per 2.14.1.8</t>
  </si>
  <si>
    <t>Weight Alteration being performed based on Provided weight data</t>
  </si>
  <si>
    <t>Mirror per 2.14.1.8</t>
  </si>
  <si>
    <r>
      <rPr>
        <b/>
        <sz val="10.5"/>
        <color rgb="FF00B050"/>
        <rFont val="Arial Narrow"/>
        <family val="2"/>
      </rPr>
      <t>FiveP</t>
    </r>
    <r>
      <rPr>
        <sz val="10.5"/>
        <rFont val="Arial Narrow"/>
        <family val="2"/>
      </rPr>
      <t>=5% of (OCW + Capacity)</t>
    </r>
  </si>
  <si>
    <t xml:space="preserve">Ceiling: </t>
  </si>
  <si>
    <t>[visible marking on each piece per 2.14.1.8.3 &amp; labelled according to CAN/CGSB-12.1 cl. 5.6]</t>
  </si>
  <si>
    <r>
      <rPr>
        <b/>
        <sz val="10.5"/>
        <color rgb="FF00B050"/>
        <rFont val="Arial Narrow"/>
        <family val="2"/>
      </rPr>
      <t>CWCAA</t>
    </r>
    <r>
      <rPr>
        <sz val="10.5"/>
        <rFont val="Arial Narrow"/>
        <family val="2"/>
      </rPr>
      <t>=Cumulative Wt change all alterations</t>
    </r>
  </si>
  <si>
    <t xml:space="preserve">Floor: </t>
  </si>
  <si>
    <t>Net Change this alteration</t>
  </si>
  <si>
    <t>0 kg</t>
  </si>
  <si>
    <t xml:space="preserve">Cab Modernization per B44-19 &amp; DO 295/22.  Alteration to 8.7.2.14.2 </t>
  </si>
  <si>
    <t>Registration Stamp</t>
  </si>
  <si>
    <t>Counterweight</t>
  </si>
  <si>
    <t>as weighed</t>
  </si>
  <si>
    <t xml:space="preserve">8.7.2.15*1 </t>
  </si>
  <si>
    <t>- Cumulative decrease &lt;5%</t>
  </si>
  <si>
    <t>Weight added or removed from Counterweight this alteration</t>
  </si>
  <si>
    <t>8.7.2.15.2</t>
  </si>
  <si>
    <t>Major</t>
  </si>
  <si>
    <t>- Cumulative decrease &gt;=5%</t>
  </si>
  <si>
    <t>Enter a permissible Percent overbalance range to meet traction requirements (ref 2.24.2.3.)</t>
  </si>
  <si>
    <t>8.7.2.15*1</t>
  </si>
  <si>
    <t>Minor B</t>
  </si>
  <si>
    <t>- Cumulative increase &lt;=115kg &amp; &lt;5%</t>
  </si>
  <si>
    <t>Overbalance%&gt;</t>
  </si>
  <si>
    <t>Lower Limit</t>
  </si>
  <si>
    <t>PRIOR to</t>
  </si>
  <si>
    <t xml:space="preserve">AFTER </t>
  </si>
  <si>
    <t>Upper Limit</t>
  </si>
  <si>
    <t>8.7.2.15*2</t>
  </si>
  <si>
    <t>Minor A</t>
  </si>
  <si>
    <t>- Cumulative increase &gt;115kg &amp; &lt;5%</t>
  </si>
  <si>
    <t>- Cumulative increase &gt;=5%</t>
  </si>
  <si>
    <t>Scope1</t>
  </si>
  <si>
    <t>Scope2</t>
  </si>
  <si>
    <t>Scope3</t>
  </si>
  <si>
    <t>Alteration Scope is</t>
  </si>
  <si>
    <r>
      <rPr>
        <b/>
        <sz val="8"/>
        <rFont val="Arial Narrow"/>
        <family val="2"/>
      </rPr>
      <t>Contractor's Statement</t>
    </r>
    <r>
      <rPr>
        <sz val="8"/>
        <rFont val="Arial Narrow"/>
        <family val="2"/>
      </rPr>
      <t xml:space="preserve"> - All parts added, replaced, rebuild or adjusted, and all features affected by this alteration are in compliance with the Technical Standards and Safety Act and O.Reg 209/01</t>
    </r>
  </si>
  <si>
    <t>Cwt Weighed BEFORE</t>
  </si>
  <si>
    <t>Cwt weighed AFTER</t>
  </si>
  <si>
    <t>CwtM_wb</t>
  </si>
  <si>
    <t>CwtM_wa</t>
  </si>
  <si>
    <t>Submitter's Official Capacity in Company</t>
  </si>
  <si>
    <t>Name</t>
  </si>
  <si>
    <t>P.Eng Seal</t>
  </si>
  <si>
    <t>CarM_wa</t>
  </si>
  <si>
    <r>
      <rPr>
        <b/>
        <sz val="10.5"/>
        <color rgb="FF00B050"/>
        <rFont val="Arial Narrow"/>
        <family val="2"/>
      </rPr>
      <t>CwtPb</t>
    </r>
    <r>
      <rPr>
        <sz val="10.5"/>
        <rFont val="Arial Narrow"/>
        <family val="2"/>
      </rPr>
      <t xml:space="preserve"> = Cwt Percent before</t>
    </r>
  </si>
  <si>
    <r>
      <rPr>
        <b/>
        <sz val="10.5"/>
        <color rgb="FF00B050"/>
        <rFont val="Arial Narrow"/>
        <family val="2"/>
      </rPr>
      <t>CwtPa</t>
    </r>
    <r>
      <rPr>
        <sz val="10.5"/>
        <rFont val="Arial Narrow"/>
        <family val="2"/>
      </rPr>
      <t xml:space="preserve"> = Cwt Percent after</t>
    </r>
  </si>
  <si>
    <t>Date</t>
  </si>
  <si>
    <t>PRIOR to Alteration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</si>
</sst>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.5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b/>
      <sz val="14"/>
      <color rgb="FFFF0000"/>
      <name val="Arial"/>
      <family val="2"/>
    </font>
    <font>
      <b/>
      <sz val="22"/>
      <name val="Arial Narrow"/>
      <family val="2"/>
    </font>
    <font>
      <sz val="9"/>
      <name val="Arial Narrow"/>
      <family val="2"/>
    </font>
    <font>
      <b/>
      <sz val="9"/>
      <color rgb="FF0000FF"/>
      <name val="Arial Narrow"/>
      <family val="2"/>
    </font>
    <font>
      <b/>
      <sz val="10.5"/>
      <color rgb="FF00B050"/>
      <name val="Arial Narrow"/>
      <family val="2"/>
    </font>
    <font>
      <sz val="6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i/>
      <sz val="10"/>
      <color theme="4" tint="-0.499984740745262"/>
      <name val="Arial Narrow"/>
      <family val="2"/>
    </font>
    <font>
      <vertAlign val="subscript"/>
      <sz val="8"/>
      <name val="Arial Narrow"/>
      <family val="2"/>
    </font>
    <font>
      <b/>
      <i/>
      <sz val="9"/>
      <color theme="4" tint="-0.499984740745262"/>
      <name val="Arial Narrow"/>
      <family val="2"/>
    </font>
    <font>
      <b/>
      <i/>
      <sz val="10"/>
      <name val="Arial Narrow"/>
      <family val="2"/>
    </font>
    <font>
      <sz val="7"/>
      <name val="Arial Narrow"/>
      <family val="2"/>
    </font>
    <font>
      <b/>
      <sz val="10.5"/>
      <name val="Arial Narrow"/>
      <family val="2"/>
    </font>
    <font>
      <b/>
      <i/>
      <sz val="10"/>
      <color rgb="FF203764"/>
      <name val="Arial"/>
      <family val="2"/>
    </font>
    <font>
      <sz val="9"/>
      <color rgb="FF203764"/>
      <name val="Arial Narrow"/>
      <family val="2"/>
    </font>
    <font>
      <b/>
      <sz val="9"/>
      <color theme="8" tint="-0.249977111117893"/>
      <name val="Arial Narrow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sz val="9"/>
      <color rgb="FF0000FF"/>
      <name val="Arial Narrow"/>
      <family val="2"/>
    </font>
    <font>
      <sz val="10"/>
      <color rgb="FFFFC000"/>
      <name val="Arial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 Narrow"/>
      <family val="2"/>
    </font>
    <font>
      <sz val="10.5"/>
      <color rgb="FF00B0F0"/>
      <name val="Arial Narrow"/>
      <family val="2"/>
    </font>
    <font>
      <b/>
      <u/>
      <sz val="9"/>
      <name val="Arial Narrow"/>
      <family val="2"/>
    </font>
    <font>
      <sz val="8"/>
      <color theme="0" tint="-0.499984740745262"/>
      <name val="Arial Nova"/>
      <family val="2"/>
    </font>
    <font>
      <b/>
      <sz val="9"/>
      <color rgb="FFFF0000"/>
      <name val="Arial Narrow"/>
      <family val="2"/>
    </font>
    <font>
      <sz val="8"/>
      <color rgb="FF0000FF"/>
      <name val="Arial Narrow"/>
      <family val="2"/>
    </font>
    <font>
      <sz val="5"/>
      <name val="Arial Narrow"/>
      <family val="2"/>
    </font>
    <font>
      <i/>
      <sz val="7"/>
      <color theme="4"/>
      <name val="Arial Narrow"/>
      <family val="2"/>
    </font>
    <font>
      <b/>
      <sz val="8"/>
      <color theme="4" tint="-0.499984740745262"/>
      <name val="Arial Narrow"/>
      <family val="2"/>
    </font>
    <font>
      <sz val="8"/>
      <color theme="8" tint="-0.249977111117893"/>
      <name val="Arial Narrow"/>
      <family val="2"/>
    </font>
    <font>
      <sz val="10"/>
      <color rgb="FF0000FF"/>
      <name val="Arial Narrow"/>
      <family val="2"/>
    </font>
    <font>
      <sz val="9"/>
      <color rgb="FF00B050"/>
      <name val="Arial Narrow"/>
      <family val="2"/>
    </font>
    <font>
      <b/>
      <sz val="10.5"/>
      <color rgb="FF0070C0"/>
      <name val="Arial Narrow"/>
      <family val="2"/>
    </font>
    <font>
      <b/>
      <sz val="9"/>
      <color rgb="FF00B050"/>
      <name val="Arial Narrow"/>
      <family val="2"/>
    </font>
    <font>
      <sz val="10"/>
      <color rgb="FF00B050"/>
      <name val="Arial Narrow"/>
      <family val="2"/>
    </font>
    <font>
      <sz val="9"/>
      <name val="Arial"/>
      <family val="2"/>
    </font>
    <font>
      <sz val="8.5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i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</fills>
  <borders count="1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0" applyNumberFormat="0" applyBorder="0" applyAlignment="0" applyProtection="0"/>
    <xf numFmtId="0" fontId="5" fillId="0" borderId="0"/>
  </cellStyleXfs>
  <cellXfs count="435">
    <xf numFmtId="0" fontId="0" fillId="0" borderId="0" xfId="0"/>
    <xf numFmtId="0" fontId="6" fillId="0" borderId="0" xfId="5" applyFont="1" applyAlignment="1">
      <alignment horizontal="left" vertical="top"/>
    </xf>
    <xf numFmtId="0" fontId="8" fillId="0" borderId="0" xfId="5" applyFont="1" applyAlignment="1">
      <alignment horizontal="center" vertical="top" wrapText="1"/>
    </xf>
    <xf numFmtId="0" fontId="5" fillId="0" borderId="0" xfId="5"/>
    <xf numFmtId="0" fontId="5" fillId="0" borderId="0" xfId="5" applyAlignment="1">
      <alignment horizontal="center"/>
    </xf>
    <xf numFmtId="0" fontId="5" fillId="0" borderId="0" xfId="5" applyAlignment="1">
      <alignment horizontal="right"/>
    </xf>
    <xf numFmtId="0" fontId="11" fillId="0" borderId="0" xfId="5" applyFont="1" applyAlignment="1">
      <alignment horizontal="right" vertical="top" wrapText="1"/>
    </xf>
    <xf numFmtId="1" fontId="12" fillId="0" borderId="0" xfId="5" applyNumberFormat="1" applyFont="1" applyAlignment="1">
      <alignment horizontal="left" vertical="center"/>
    </xf>
    <xf numFmtId="0" fontId="7" fillId="0" borderId="0" xfId="5" applyFont="1" applyAlignment="1">
      <alignment horizontal="left" vertical="top"/>
    </xf>
    <xf numFmtId="0" fontId="4" fillId="4" borderId="2" xfId="4" applyBorder="1" applyAlignment="1" applyProtection="1">
      <alignment horizontal="center"/>
    </xf>
    <xf numFmtId="0" fontId="4" fillId="4" borderId="3" xfId="4" applyBorder="1" applyAlignment="1" applyProtection="1">
      <alignment horizontal="center"/>
    </xf>
    <xf numFmtId="0" fontId="4" fillId="4" borderId="5" xfId="4" applyBorder="1" applyAlignment="1" applyProtection="1">
      <alignment horizontal="center"/>
    </xf>
    <xf numFmtId="0" fontId="12" fillId="0" borderId="0" xfId="5" applyFont="1" applyAlignment="1">
      <alignment horizontal="left" vertical="center"/>
    </xf>
    <xf numFmtId="0" fontId="5" fillId="0" borderId="0" xfId="5" applyAlignment="1">
      <alignment horizontal="center" vertical="center"/>
    </xf>
    <xf numFmtId="0" fontId="6" fillId="0" borderId="7" xfId="5" applyFont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6" fillId="0" borderId="0" xfId="5" quotePrefix="1" applyFont="1" applyAlignment="1">
      <alignment horizontal="right" vertical="top"/>
    </xf>
    <xf numFmtId="0" fontId="2" fillId="2" borderId="8" xfId="2" applyBorder="1" applyAlignment="1" applyProtection="1">
      <alignment horizontal="center" vertical="center"/>
    </xf>
    <xf numFmtId="0" fontId="5" fillId="0" borderId="0" xfId="5" applyAlignment="1">
      <alignment horizontal="left"/>
    </xf>
    <xf numFmtId="0" fontId="15" fillId="0" borderId="9" xfId="5" applyFont="1" applyBorder="1" applyAlignment="1">
      <alignment wrapText="1"/>
    </xf>
    <xf numFmtId="0" fontId="16" fillId="0" borderId="0" xfId="5" applyFont="1"/>
    <xf numFmtId="0" fontId="6" fillId="0" borderId="18" xfId="5" applyFont="1" applyBorder="1" applyAlignment="1" applyProtection="1">
      <alignment horizontal="left" vertical="top"/>
      <protection locked="0"/>
    </xf>
    <xf numFmtId="0" fontId="12" fillId="0" borderId="19" xfId="5" applyFont="1" applyBorder="1" applyAlignment="1" applyProtection="1">
      <alignment horizontal="left" vertical="center"/>
      <protection locked="0"/>
    </xf>
    <xf numFmtId="0" fontId="6" fillId="0" borderId="19" xfId="5" applyFont="1" applyBorder="1" applyAlignment="1" applyProtection="1">
      <alignment horizontal="left" vertical="center"/>
      <protection locked="0"/>
    </xf>
    <xf numFmtId="0" fontId="5" fillId="0" borderId="19" xfId="5" applyBorder="1" applyAlignment="1" applyProtection="1">
      <alignment horizontal="center" vertical="center"/>
      <protection locked="0"/>
    </xf>
    <xf numFmtId="0" fontId="5" fillId="0" borderId="19" xfId="5" applyBorder="1" applyAlignment="1" applyProtection="1">
      <alignment horizontal="right"/>
      <protection locked="0"/>
    </xf>
    <xf numFmtId="0" fontId="5" fillId="0" borderId="19" xfId="5" applyBorder="1" applyProtection="1">
      <protection locked="0"/>
    </xf>
    <xf numFmtId="0" fontId="5" fillId="0" borderId="20" xfId="5" applyBorder="1" applyProtection="1">
      <protection locked="0"/>
    </xf>
    <xf numFmtId="0" fontId="6" fillId="0" borderId="7" xfId="5" applyFont="1" applyBorder="1" applyAlignment="1">
      <alignment horizontal="left" vertical="top"/>
    </xf>
    <xf numFmtId="0" fontId="2" fillId="2" borderId="8" xfId="2" applyBorder="1" applyAlignment="1" applyProtection="1">
      <alignment horizontal="right" vertical="top"/>
    </xf>
    <xf numFmtId="1" fontId="20" fillId="0" borderId="0" xfId="5" applyNumberFormat="1" applyFont="1" applyAlignment="1">
      <alignment horizontal="left"/>
    </xf>
    <xf numFmtId="0" fontId="6" fillId="0" borderId="9" xfId="5" applyFont="1" applyBorder="1" applyAlignment="1">
      <alignment horizontal="left" vertical="top"/>
    </xf>
    <xf numFmtId="0" fontId="17" fillId="0" borderId="21" xfId="5" applyFont="1" applyBorder="1" applyAlignment="1">
      <alignment horizontal="center" vertical="center" textRotation="90"/>
    </xf>
    <xf numFmtId="1" fontId="18" fillId="5" borderId="8" xfId="5" applyNumberFormat="1" applyFont="1" applyFill="1" applyBorder="1" applyAlignment="1">
      <alignment horizontal="center" vertical="center" textRotation="90"/>
    </xf>
    <xf numFmtId="0" fontId="6" fillId="0" borderId="29" xfId="5" applyFont="1" applyBorder="1" applyAlignment="1" applyProtection="1">
      <alignment horizontal="left" vertical="top"/>
      <protection locked="0"/>
    </xf>
    <xf numFmtId="0" fontId="12" fillId="0" borderId="0" xfId="5" applyFont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top"/>
      <protection locked="0"/>
    </xf>
    <xf numFmtId="0" fontId="5" fillId="0" borderId="0" xfId="5" applyAlignment="1" applyProtection="1">
      <alignment horizontal="center" vertical="top"/>
      <protection locked="0"/>
    </xf>
    <xf numFmtId="0" fontId="5" fillId="0" borderId="0" xfId="5" applyAlignment="1" applyProtection="1">
      <alignment horizontal="right"/>
      <protection locked="0"/>
    </xf>
    <xf numFmtId="0" fontId="5" fillId="0" borderId="0" xfId="5" applyProtection="1">
      <protection locked="0"/>
    </xf>
    <xf numFmtId="0" fontId="5" fillId="0" borderId="30" xfId="5" applyBorder="1" applyProtection="1">
      <protection locked="0"/>
    </xf>
    <xf numFmtId="0" fontId="20" fillId="0" borderId="0" xfId="5" applyFont="1" applyAlignment="1">
      <alignment horizontal="left"/>
    </xf>
    <xf numFmtId="0" fontId="23" fillId="5" borderId="34" xfId="5" applyFont="1" applyFill="1" applyBorder="1" applyAlignment="1">
      <alignment vertical="top"/>
    </xf>
    <xf numFmtId="0" fontId="23" fillId="5" borderId="38" xfId="5" applyFont="1" applyFill="1" applyBorder="1" applyAlignment="1">
      <alignment vertical="top"/>
    </xf>
    <xf numFmtId="0" fontId="2" fillId="0" borderId="0" xfId="2" applyFill="1" applyBorder="1" applyAlignment="1" applyProtection="1">
      <alignment horizontal="right" vertical="top"/>
    </xf>
    <xf numFmtId="0" fontId="6" fillId="0" borderId="9" xfId="5" applyFont="1" applyBorder="1" applyAlignment="1">
      <alignment horizontal="left" vertical="center"/>
    </xf>
    <xf numFmtId="0" fontId="23" fillId="5" borderId="42" xfId="5" applyFont="1" applyFill="1" applyBorder="1" applyAlignment="1">
      <alignment vertical="top"/>
    </xf>
    <xf numFmtId="0" fontId="23" fillId="5" borderId="26" xfId="5" applyFont="1" applyFill="1" applyBorder="1" applyAlignment="1">
      <alignment vertical="top"/>
    </xf>
    <xf numFmtId="0" fontId="5" fillId="0" borderId="0" xfId="5" applyAlignment="1" applyProtection="1">
      <alignment horizontal="center"/>
      <protection locked="0"/>
    </xf>
    <xf numFmtId="0" fontId="6" fillId="0" borderId="0" xfId="5" quotePrefix="1" applyFont="1" applyAlignment="1">
      <alignment horizontal="right" vertical="center"/>
    </xf>
    <xf numFmtId="0" fontId="2" fillId="2" borderId="1" xfId="2" applyAlignment="1" applyProtection="1">
      <alignment horizontal="center" vertical="center"/>
    </xf>
    <xf numFmtId="0" fontId="19" fillId="0" borderId="40" xfId="5" applyFont="1" applyBorder="1" applyAlignment="1">
      <alignment horizontal="center" vertical="center"/>
    </xf>
    <xf numFmtId="0" fontId="24" fillId="0" borderId="0" xfId="5" applyFont="1" applyAlignment="1">
      <alignment horizontal="left" vertical="top"/>
    </xf>
    <xf numFmtId="0" fontId="3" fillId="3" borderId="46" xfId="3" applyBorder="1" applyAlignment="1" applyProtection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6" fillId="0" borderId="50" xfId="5" applyFont="1" applyBorder="1" applyAlignment="1">
      <alignment horizontal="left" vertical="top"/>
    </xf>
    <xf numFmtId="0" fontId="6" fillId="0" borderId="51" xfId="5" applyFont="1" applyBorder="1" applyAlignment="1">
      <alignment horizontal="left" vertical="top"/>
    </xf>
    <xf numFmtId="0" fontId="24" fillId="0" borderId="51" xfId="5" applyFont="1" applyBorder="1" applyAlignment="1">
      <alignment horizontal="right" vertical="top"/>
    </xf>
    <xf numFmtId="0" fontId="6" fillId="0" borderId="51" xfId="5" quotePrefix="1" applyFont="1" applyBorder="1" applyAlignment="1">
      <alignment horizontal="right" vertical="center"/>
    </xf>
    <xf numFmtId="0" fontId="6" fillId="0" borderId="52" xfId="5" applyFont="1" applyBorder="1" applyAlignment="1">
      <alignment horizontal="left" vertical="top"/>
    </xf>
    <xf numFmtId="0" fontId="24" fillId="0" borderId="0" xfId="5" applyFont="1" applyAlignment="1">
      <alignment horizontal="left" vertical="center"/>
    </xf>
    <xf numFmtId="0" fontId="2" fillId="7" borderId="8" xfId="2" applyFill="1" applyBorder="1" applyAlignment="1" applyProtection="1">
      <alignment horizontal="center" vertical="center"/>
    </xf>
    <xf numFmtId="0" fontId="18" fillId="5" borderId="55" xfId="5" applyFont="1" applyFill="1" applyBorder="1" applyAlignment="1">
      <alignment horizontal="center" textRotation="90"/>
    </xf>
    <xf numFmtId="0" fontId="14" fillId="0" borderId="0" xfId="5" applyFont="1" applyAlignment="1">
      <alignment horizontal="left" vertical="center"/>
    </xf>
    <xf numFmtId="0" fontId="2" fillId="7" borderId="64" xfId="2" applyFill="1" applyBorder="1" applyAlignment="1" applyProtection="1">
      <alignment horizontal="center" vertical="top"/>
    </xf>
    <xf numFmtId="1" fontId="18" fillId="6" borderId="65" xfId="5" applyNumberFormat="1" applyFont="1" applyFill="1" applyBorder="1" applyAlignment="1">
      <alignment horizontal="center" vertical="center" textRotation="90"/>
    </xf>
    <xf numFmtId="0" fontId="7" fillId="5" borderId="57" xfId="5" applyFont="1" applyFill="1" applyBorder="1" applyAlignment="1">
      <alignment horizontal="left" vertical="center" wrapText="1"/>
    </xf>
    <xf numFmtId="0" fontId="7" fillId="5" borderId="58" xfId="5" applyFont="1" applyFill="1" applyBorder="1" applyAlignment="1">
      <alignment horizontal="left" vertical="center" wrapText="1"/>
    </xf>
    <xf numFmtId="0" fontId="16" fillId="0" borderId="0" xfId="5" applyFont="1" applyAlignment="1" applyProtection="1">
      <alignment horizontal="right" vertical="center"/>
      <protection locked="0"/>
    </xf>
    <xf numFmtId="1" fontId="27" fillId="0" borderId="0" xfId="5" applyNumberFormat="1" applyFont="1" applyAlignment="1" applyProtection="1">
      <alignment horizontal="left" vertical="center"/>
      <protection locked="0"/>
    </xf>
    <xf numFmtId="0" fontId="2" fillId="2" borderId="46" xfId="2" applyBorder="1" applyAlignment="1" applyProtection="1">
      <alignment horizontal="center" vertical="center"/>
    </xf>
    <xf numFmtId="0" fontId="12" fillId="0" borderId="0" xfId="5" applyFont="1" applyAlignment="1" applyProtection="1">
      <alignment horizontal="right" vertical="center"/>
      <protection locked="0"/>
    </xf>
    <xf numFmtId="0" fontId="28" fillId="0" borderId="0" xfId="5" applyFont="1" applyAlignment="1" applyProtection="1">
      <alignment horizontal="righ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6" fillId="0" borderId="30" xfId="5" applyFont="1" applyBorder="1" applyAlignment="1" applyProtection="1">
      <alignment horizontal="left" vertical="top"/>
      <protection locked="0"/>
    </xf>
    <xf numFmtId="0" fontId="9" fillId="0" borderId="0" xfId="5" applyFont="1" applyAlignment="1">
      <alignment horizontal="center" vertical="center"/>
    </xf>
    <xf numFmtId="0" fontId="6" fillId="0" borderId="29" xfId="5" applyFont="1" applyBorder="1" applyAlignment="1" applyProtection="1">
      <alignment horizontal="left" vertical="center"/>
      <protection locked="0"/>
    </xf>
    <xf numFmtId="0" fontId="5" fillId="0" borderId="0" xfId="5" applyAlignment="1" applyProtection="1">
      <alignment horizontal="center" vertical="center"/>
      <protection locked="0"/>
    </xf>
    <xf numFmtId="0" fontId="31" fillId="0" borderId="0" xfId="5" applyFont="1" applyAlignment="1" applyProtection="1">
      <alignment horizontal="right" vertical="center"/>
      <protection locked="0"/>
    </xf>
    <xf numFmtId="0" fontId="6" fillId="0" borderId="30" xfId="5" applyFont="1" applyBorder="1" applyAlignment="1" applyProtection="1">
      <alignment horizontal="left" vertical="center"/>
      <protection locked="0"/>
    </xf>
    <xf numFmtId="0" fontId="6" fillId="0" borderId="72" xfId="5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/>
    </xf>
    <xf numFmtId="0" fontId="6" fillId="0" borderId="4" xfId="5" quotePrefix="1" applyFont="1" applyBorder="1" applyAlignment="1">
      <alignment horizontal="right" vertical="top"/>
    </xf>
    <xf numFmtId="0" fontId="5" fillId="0" borderId="4" xfId="5" applyBorder="1" applyAlignment="1">
      <alignment horizontal="left"/>
    </xf>
    <xf numFmtId="0" fontId="12" fillId="0" borderId="4" xfId="5" applyFont="1" applyBorder="1" applyAlignment="1">
      <alignment horizontal="left" wrapText="1"/>
    </xf>
    <xf numFmtId="0" fontId="12" fillId="0" borderId="73" xfId="5" applyFont="1" applyBorder="1" applyAlignment="1">
      <alignment horizontal="left" wrapText="1"/>
    </xf>
    <xf numFmtId="0" fontId="32" fillId="0" borderId="0" xfId="5" applyFont="1" applyAlignment="1">
      <alignment horizontal="left" vertical="center"/>
    </xf>
    <xf numFmtId="0" fontId="34" fillId="0" borderId="0" xfId="5" applyFont="1" applyAlignment="1" applyProtection="1">
      <alignment horizontal="right" vertical="center"/>
      <protection locked="0"/>
    </xf>
    <xf numFmtId="0" fontId="12" fillId="0" borderId="30" xfId="5" applyFont="1" applyBorder="1" applyAlignment="1" applyProtection="1">
      <alignment horizontal="left" vertical="center"/>
      <protection locked="0"/>
    </xf>
    <xf numFmtId="0" fontId="24" fillId="0" borderId="0" xfId="5" applyFont="1" applyAlignment="1">
      <alignment horizontal="right" vertical="top"/>
    </xf>
    <xf numFmtId="0" fontId="2" fillId="7" borderId="8" xfId="2" applyFill="1" applyBorder="1" applyAlignment="1" applyProtection="1">
      <alignment horizontal="right" vertical="top"/>
    </xf>
    <xf numFmtId="0" fontId="12" fillId="0" borderId="9" xfId="5" applyFont="1" applyBorder="1" applyAlignment="1">
      <alignment horizontal="left" wrapText="1"/>
    </xf>
    <xf numFmtId="0" fontId="12" fillId="0" borderId="29" xfId="5" applyFont="1" applyBorder="1" applyAlignment="1">
      <alignment horizontal="left" vertical="center"/>
    </xf>
    <xf numFmtId="0" fontId="12" fillId="0" borderId="0" xfId="5" applyFont="1" applyAlignment="1">
      <alignment horizontal="right" vertical="center"/>
    </xf>
    <xf numFmtId="0" fontId="35" fillId="0" borderId="0" xfId="5" applyFont="1" applyAlignment="1" applyProtection="1">
      <alignment horizontal="left" vertical="center"/>
      <protection locked="0"/>
    </xf>
    <xf numFmtId="0" fontId="36" fillId="0" borderId="0" xfId="5" applyFont="1" applyAlignment="1" applyProtection="1">
      <alignment horizontal="right" vertical="top"/>
      <protection locked="0"/>
    </xf>
    <xf numFmtId="0" fontId="24" fillId="0" borderId="0" xfId="5" applyFont="1" applyAlignment="1">
      <alignment horizontal="right" vertical="center"/>
    </xf>
    <xf numFmtId="0" fontId="2" fillId="7" borderId="8" xfId="2" applyFill="1" applyBorder="1" applyAlignment="1" applyProtection="1">
      <alignment horizontal="right" vertical="center"/>
    </xf>
    <xf numFmtId="2" fontId="2" fillId="7" borderId="8" xfId="1" applyNumberFormat="1" applyFont="1" applyFill="1" applyBorder="1" applyAlignment="1" applyProtection="1">
      <alignment horizontal="right" vertical="center"/>
    </xf>
    <xf numFmtId="0" fontId="12" fillId="0" borderId="0" xfId="5" applyFont="1" applyAlignment="1">
      <alignment horizontal="left"/>
    </xf>
    <xf numFmtId="0" fontId="9" fillId="0" borderId="0" xfId="5" applyFont="1" applyAlignment="1">
      <alignment horizontal="left" vertical="center"/>
    </xf>
    <xf numFmtId="0" fontId="38" fillId="0" borderId="0" xfId="5" applyFont="1" applyAlignment="1">
      <alignment horizontal="right" vertical="center"/>
    </xf>
    <xf numFmtId="0" fontId="12" fillId="0" borderId="9" xfId="5" applyFont="1" applyBorder="1" applyAlignment="1">
      <alignment horizontal="left" vertical="center"/>
    </xf>
    <xf numFmtId="0" fontId="12" fillId="0" borderId="29" xfId="5" applyFont="1" applyBorder="1" applyAlignment="1" applyProtection="1">
      <alignment horizontal="left"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5" fillId="0" borderId="0" xfId="5" applyAlignment="1" applyProtection="1">
      <alignment horizontal="right" vertical="center"/>
      <protection locked="0"/>
    </xf>
    <xf numFmtId="0" fontId="24" fillId="0" borderId="30" xfId="5" applyFont="1" applyBorder="1" applyAlignment="1" applyProtection="1">
      <alignment horizontal="left" vertical="center"/>
      <protection locked="0"/>
    </xf>
    <xf numFmtId="0" fontId="35" fillId="0" borderId="0" xfId="5" applyFont="1" applyAlignment="1">
      <alignment horizontal="left" vertical="center"/>
    </xf>
    <xf numFmtId="0" fontId="6" fillId="0" borderId="32" xfId="5" applyFont="1" applyBorder="1" applyAlignment="1">
      <alignment horizontal="left" vertical="top"/>
    </xf>
    <xf numFmtId="0" fontId="13" fillId="0" borderId="0" xfId="5" applyFont="1" applyAlignment="1">
      <alignment horizontal="left" vertical="center"/>
    </xf>
    <xf numFmtId="0" fontId="30" fillId="0" borderId="0" xfId="5" applyFont="1" applyAlignment="1">
      <alignment horizontal="center" vertical="center"/>
    </xf>
    <xf numFmtId="0" fontId="40" fillId="0" borderId="9" xfId="5" applyFont="1" applyBorder="1" applyAlignment="1">
      <alignment horizontal="left"/>
    </xf>
    <xf numFmtId="0" fontId="2" fillId="7" borderId="64" xfId="2" applyFill="1" applyBorder="1" applyAlignment="1" applyProtection="1">
      <alignment horizontal="center" vertical="center"/>
    </xf>
    <xf numFmtId="0" fontId="9" fillId="0" borderId="0" xfId="5" applyFont="1" applyAlignment="1">
      <alignment horizontal="right" vertical="center"/>
    </xf>
    <xf numFmtId="0" fontId="12" fillId="0" borderId="7" xfId="5" applyFont="1" applyBorder="1" applyAlignment="1">
      <alignment horizontal="left" vertical="center"/>
    </xf>
    <xf numFmtId="0" fontId="6" fillId="0" borderId="0" xfId="5" applyFont="1" applyAlignment="1" applyProtection="1">
      <alignment horizontal="center" vertical="center"/>
      <protection locked="0"/>
    </xf>
    <xf numFmtId="0" fontId="24" fillId="0" borderId="9" xfId="5" applyFont="1" applyBorder="1" applyAlignment="1">
      <alignment horizontal="left" vertical="center"/>
    </xf>
    <xf numFmtId="0" fontId="7" fillId="0" borderId="29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6" fillId="0" borderId="0" xfId="5" applyFont="1" applyAlignment="1">
      <alignment horizontal="left"/>
    </xf>
    <xf numFmtId="0" fontId="6" fillId="0" borderId="23" xfId="5" applyFont="1" applyBorder="1" applyAlignment="1">
      <alignment horizontal="left"/>
    </xf>
    <xf numFmtId="0" fontId="23" fillId="0" borderId="23" xfId="5" applyFont="1" applyBorder="1" applyAlignment="1">
      <alignment horizontal="left"/>
    </xf>
    <xf numFmtId="0" fontId="23" fillId="0" borderId="48" xfId="5" applyFont="1" applyBorder="1" applyAlignment="1">
      <alignment horizontal="left"/>
    </xf>
    <xf numFmtId="0" fontId="23" fillId="0" borderId="0" xfId="5" applyFont="1" applyAlignment="1">
      <alignment horizontal="left"/>
    </xf>
    <xf numFmtId="1" fontId="23" fillId="0" borderId="22" xfId="5" applyNumberFormat="1" applyFont="1" applyBorder="1" applyAlignment="1">
      <alignment horizontal="left"/>
    </xf>
    <xf numFmtId="0" fontId="23" fillId="0" borderId="22" xfId="5" applyFont="1" applyBorder="1" applyAlignment="1">
      <alignment horizontal="left"/>
    </xf>
    <xf numFmtId="0" fontId="7" fillId="0" borderId="30" xfId="5" applyFont="1" applyBorder="1" applyAlignment="1">
      <alignment horizontal="left"/>
    </xf>
    <xf numFmtId="0" fontId="12" fillId="12" borderId="0" xfId="5" applyFont="1" applyFill="1" applyAlignment="1">
      <alignment horizontal="left" vertical="center"/>
    </xf>
    <xf numFmtId="0" fontId="6" fillId="12" borderId="51" xfId="5" applyFont="1" applyFill="1" applyBorder="1" applyAlignment="1">
      <alignment horizontal="center" vertical="center"/>
    </xf>
    <xf numFmtId="0" fontId="6" fillId="12" borderId="52" xfId="5" applyFont="1" applyFill="1" applyBorder="1" applyAlignment="1">
      <alignment horizontal="center" vertical="center"/>
    </xf>
    <xf numFmtId="0" fontId="7" fillId="0" borderId="0" xfId="5" applyFont="1" applyAlignment="1">
      <alignment horizontal="right"/>
    </xf>
    <xf numFmtId="0" fontId="23" fillId="0" borderId="0" xfId="5" applyFont="1" applyAlignment="1">
      <alignment horizontal="right"/>
    </xf>
    <xf numFmtId="0" fontId="23" fillId="0" borderId="30" xfId="5" applyFont="1" applyBorder="1" applyAlignment="1">
      <alignment horizontal="left"/>
    </xf>
    <xf numFmtId="0" fontId="6" fillId="10" borderId="8" xfId="5" applyFont="1" applyFill="1" applyBorder="1" applyAlignment="1" applyProtection="1">
      <alignment horizontal="center" vertical="center"/>
      <protection locked="0"/>
    </xf>
    <xf numFmtId="0" fontId="2" fillId="0" borderId="0" xfId="2" applyFill="1" applyBorder="1" applyAlignment="1" applyProtection="1">
      <alignment horizontal="right" vertical="center"/>
    </xf>
    <xf numFmtId="0" fontId="6" fillId="10" borderId="8" xfId="5" applyFont="1" applyFill="1" applyBorder="1" applyAlignment="1" applyProtection="1">
      <alignment horizontal="center"/>
      <protection locked="0"/>
    </xf>
    <xf numFmtId="0" fontId="3" fillId="3" borderId="8" xfId="3" applyBorder="1" applyAlignment="1" applyProtection="1">
      <alignment horizontal="center" vertical="center"/>
    </xf>
    <xf numFmtId="9" fontId="6" fillId="0" borderId="0" xfId="5" applyNumberFormat="1" applyFont="1" applyAlignment="1">
      <alignment horizontal="center" vertical="center"/>
    </xf>
    <xf numFmtId="9" fontId="6" fillId="0" borderId="0" xfId="5" applyNumberFormat="1" applyFont="1" applyAlignment="1">
      <alignment horizontal="center" vertical="top"/>
    </xf>
    <xf numFmtId="1" fontId="6" fillId="0" borderId="8" xfId="5" quotePrefix="1" applyNumberFormat="1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56" xfId="5" applyFont="1" applyBorder="1" applyAlignment="1">
      <alignment horizontal="right" vertical="center"/>
    </xf>
    <xf numFmtId="0" fontId="6" fillId="0" borderId="60" xfId="5" applyFont="1" applyBorder="1" applyAlignment="1">
      <alignment horizontal="left" vertical="center"/>
    </xf>
    <xf numFmtId="1" fontId="6" fillId="0" borderId="8" xfId="5" applyNumberFormat="1" applyFont="1" applyBorder="1" applyAlignment="1">
      <alignment horizontal="center" vertical="center"/>
    </xf>
    <xf numFmtId="0" fontId="18" fillId="0" borderId="0" xfId="5" applyFont="1" applyAlignment="1">
      <alignment horizontal="left"/>
    </xf>
    <xf numFmtId="0" fontId="43" fillId="0" borderId="0" xfId="5" applyFont="1" applyAlignment="1">
      <alignment horizontal="left"/>
    </xf>
    <xf numFmtId="1" fontId="44" fillId="0" borderId="0" xfId="5" applyNumberFormat="1" applyFont="1" applyAlignment="1">
      <alignment horizontal="center"/>
    </xf>
    <xf numFmtId="0" fontId="18" fillId="0" borderId="0" xfId="5" applyFont="1" applyAlignment="1">
      <alignment horizontal="right"/>
    </xf>
    <xf numFmtId="0" fontId="5" fillId="0" borderId="0" xfId="5" applyAlignment="1" applyProtection="1">
      <alignment horizontal="right" vertical="top"/>
      <protection locked="0"/>
    </xf>
    <xf numFmtId="0" fontId="6" fillId="0" borderId="80" xfId="5" applyFont="1" applyBorder="1" applyAlignment="1">
      <alignment horizontal="left" vertical="center"/>
    </xf>
    <xf numFmtId="0" fontId="6" fillId="0" borderId="81" xfId="5" applyFont="1" applyBorder="1" applyAlignment="1">
      <alignment horizontal="left" vertical="top"/>
    </xf>
    <xf numFmtId="0" fontId="6" fillId="0" borderId="82" xfId="5" applyFont="1" applyBorder="1" applyAlignment="1">
      <alignment horizontal="left" vertical="top"/>
    </xf>
    <xf numFmtId="0" fontId="6" fillId="0" borderId="83" xfId="5" applyFont="1" applyBorder="1" applyAlignment="1">
      <alignment horizontal="left" vertical="top"/>
    </xf>
    <xf numFmtId="0" fontId="6" fillId="0" borderId="84" xfId="5" applyFont="1" applyBorder="1" applyAlignment="1">
      <alignment horizontal="left" vertical="top"/>
    </xf>
    <xf numFmtId="0" fontId="37" fillId="0" borderId="0" xfId="5" applyFont="1" applyAlignment="1">
      <alignment horizontal="left" vertical="center"/>
    </xf>
    <xf numFmtId="0" fontId="12" fillId="13" borderId="7" xfId="5" applyFont="1" applyFill="1" applyBorder="1" applyAlignment="1">
      <alignment horizontal="center" vertical="center"/>
    </xf>
    <xf numFmtId="0" fontId="12" fillId="13" borderId="85" xfId="5" applyFont="1" applyFill="1" applyBorder="1" applyAlignment="1">
      <alignment horizontal="center" vertical="center"/>
    </xf>
    <xf numFmtId="0" fontId="12" fillId="7" borderId="86" xfId="5" applyFont="1" applyFill="1" applyBorder="1" applyAlignment="1">
      <alignment vertical="center"/>
    </xf>
    <xf numFmtId="0" fontId="12" fillId="7" borderId="87" xfId="5" applyFont="1" applyFill="1" applyBorder="1" applyAlignment="1">
      <alignment vertical="center"/>
    </xf>
    <xf numFmtId="0" fontId="12" fillId="14" borderId="88" xfId="5" quotePrefix="1" applyFont="1" applyFill="1" applyBorder="1" applyAlignment="1">
      <alignment vertical="center"/>
    </xf>
    <xf numFmtId="0" fontId="12" fillId="14" borderId="0" xfId="5" applyFont="1" applyFill="1" applyAlignment="1">
      <alignment vertical="center"/>
    </xf>
    <xf numFmtId="0" fontId="12" fillId="14" borderId="87" xfId="5" applyFont="1" applyFill="1" applyBorder="1" applyAlignment="1">
      <alignment vertical="center"/>
    </xf>
    <xf numFmtId="0" fontId="12" fillId="15" borderId="88" xfId="5" quotePrefix="1" applyFont="1" applyFill="1" applyBorder="1" applyAlignment="1">
      <alignment horizontal="right" vertical="center"/>
    </xf>
    <xf numFmtId="0" fontId="12" fillId="15" borderId="0" xfId="5" applyFont="1" applyFill="1" applyAlignment="1">
      <alignment horizontal="center" vertical="center"/>
    </xf>
    <xf numFmtId="0" fontId="12" fillId="15" borderId="87" xfId="5" applyFont="1" applyFill="1" applyBorder="1" applyAlignment="1">
      <alignment horizontal="center" vertical="center"/>
    </xf>
    <xf numFmtId="0" fontId="12" fillId="16" borderId="9" xfId="5" applyFont="1" applyFill="1" applyBorder="1" applyAlignment="1">
      <alignment horizontal="center" vertical="center"/>
    </xf>
    <xf numFmtId="0" fontId="17" fillId="0" borderId="7" xfId="5" applyFont="1" applyBorder="1" applyAlignment="1">
      <alignment horizontal="center" vertical="center" textRotation="90"/>
    </xf>
    <xf numFmtId="0" fontId="24" fillId="17" borderId="19" xfId="5" applyFont="1" applyFill="1" applyBorder="1" applyAlignment="1">
      <alignment horizontal="center" vertical="center"/>
    </xf>
    <xf numFmtId="0" fontId="9" fillId="0" borderId="7" xfId="5" applyFont="1" applyBorder="1" applyAlignment="1">
      <alignment horizontal="left" vertical="center"/>
    </xf>
    <xf numFmtId="0" fontId="38" fillId="0" borderId="0" xfId="5" applyFont="1" applyAlignment="1">
      <alignment horizontal="left" vertical="center"/>
    </xf>
    <xf numFmtId="0" fontId="46" fillId="17" borderId="30" xfId="5" quotePrefix="1" applyFont="1" applyFill="1" applyBorder="1" applyAlignment="1">
      <alignment horizontal="left" vertical="top" wrapText="1"/>
    </xf>
    <xf numFmtId="0" fontId="6" fillId="0" borderId="0" xfId="5" applyFont="1" applyAlignment="1">
      <alignment horizontal="center" vertical="top"/>
    </xf>
    <xf numFmtId="0" fontId="6" fillId="0" borderId="0" xfId="5" applyFont="1" applyAlignment="1">
      <alignment horizontal="right" vertical="top"/>
    </xf>
    <xf numFmtId="0" fontId="6" fillId="7" borderId="0" xfId="5" applyFont="1" applyFill="1" applyAlignment="1">
      <alignment horizontal="left" vertical="top"/>
    </xf>
    <xf numFmtId="0" fontId="6" fillId="0" borderId="0" xfId="5" quotePrefix="1" applyFont="1" applyAlignment="1">
      <alignment horizontal="left" vertical="top"/>
    </xf>
    <xf numFmtId="0" fontId="12" fillId="0" borderId="51" xfId="5" applyFont="1" applyBorder="1" applyAlignment="1">
      <alignment horizontal="left" vertical="center"/>
    </xf>
    <xf numFmtId="0" fontId="6" fillId="0" borderId="51" xfId="5" applyFont="1" applyBorder="1" applyAlignment="1">
      <alignment horizontal="left" vertical="center"/>
    </xf>
    <xf numFmtId="0" fontId="9" fillId="0" borderId="9" xfId="5" applyFont="1" applyBorder="1" applyAlignment="1">
      <alignment horizontal="left" vertical="center" wrapText="1"/>
    </xf>
    <xf numFmtId="0" fontId="46" fillId="17" borderId="30" xfId="5" applyFont="1" applyFill="1" applyBorder="1" applyAlignment="1">
      <alignment horizontal="left" vertical="top" wrapText="1"/>
    </xf>
    <xf numFmtId="0" fontId="6" fillId="13" borderId="0" xfId="5" applyFont="1" applyFill="1" applyAlignment="1">
      <alignment horizontal="left" vertical="top"/>
    </xf>
    <xf numFmtId="0" fontId="12" fillId="0" borderId="0" xfId="5" applyFont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46" fillId="0" borderId="29" xfId="5" applyFont="1" applyBorder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6" fillId="0" borderId="9" xfId="5" applyFont="1" applyBorder="1" applyAlignment="1">
      <alignment horizontal="center" vertical="center" wrapText="1"/>
    </xf>
    <xf numFmtId="0" fontId="6" fillId="14" borderId="0" xfId="5" applyFont="1" applyFill="1" applyAlignment="1">
      <alignment horizontal="left" vertical="top"/>
    </xf>
    <xf numFmtId="0" fontId="6" fillId="0" borderId="9" xfId="5" applyFont="1" applyBorder="1" applyAlignment="1">
      <alignment horizontal="center" vertical="top"/>
    </xf>
    <xf numFmtId="0" fontId="6" fillId="15" borderId="0" xfId="5" applyFont="1" applyFill="1" applyAlignment="1">
      <alignment horizontal="left" vertical="top"/>
    </xf>
    <xf numFmtId="0" fontId="6" fillId="16" borderId="0" xfId="5" applyFont="1" applyFill="1" applyAlignment="1">
      <alignment horizontal="left" vertical="top"/>
    </xf>
    <xf numFmtId="0" fontId="39" fillId="0" borderId="0" xfId="5" applyFont="1" applyAlignment="1">
      <alignment horizontal="center" vertical="center"/>
    </xf>
    <xf numFmtId="0" fontId="48" fillId="0" borderId="94" xfId="5" applyFont="1" applyBorder="1" applyAlignment="1">
      <alignment horizontal="center"/>
    </xf>
    <xf numFmtId="0" fontId="48" fillId="0" borderId="0" xfId="5" applyFont="1" applyAlignment="1">
      <alignment horizontal="center"/>
    </xf>
    <xf numFmtId="0" fontId="6" fillId="0" borderId="87" xfId="5" applyFont="1" applyBorder="1" applyAlignment="1">
      <alignment horizontal="left" vertical="top"/>
    </xf>
    <xf numFmtId="0" fontId="50" fillId="10" borderId="98" xfId="5" applyFont="1" applyFill="1" applyBorder="1" applyAlignment="1">
      <alignment horizontal="right"/>
    </xf>
    <xf numFmtId="0" fontId="50" fillId="18" borderId="98" xfId="5" applyFont="1" applyFill="1" applyBorder="1" applyAlignment="1">
      <alignment horizontal="right"/>
    </xf>
    <xf numFmtId="0" fontId="50" fillId="19" borderId="0" xfId="5" applyFont="1" applyFill="1" applyAlignment="1">
      <alignment horizontal="left"/>
    </xf>
    <xf numFmtId="0" fontId="5" fillId="19" borderId="0" xfId="5" applyFill="1"/>
    <xf numFmtId="0" fontId="6" fillId="19" borderId="0" xfId="5" applyFont="1" applyFill="1" applyAlignment="1">
      <alignment horizontal="right" vertical="top"/>
    </xf>
    <xf numFmtId="0" fontId="6" fillId="19" borderId="97" xfId="5" applyFont="1" applyFill="1" applyBorder="1" applyAlignment="1">
      <alignment horizontal="left" vertical="top"/>
    </xf>
    <xf numFmtId="0" fontId="4" fillId="4" borderId="3" xfId="4" applyBorder="1" applyAlignment="1" applyProtection="1">
      <alignment horizontal="left"/>
    </xf>
    <xf numFmtId="0" fontId="2" fillId="20" borderId="41" xfId="2" applyFill="1" applyBorder="1" applyAlignment="1" applyProtection="1">
      <alignment horizontal="center" vertical="center"/>
    </xf>
    <xf numFmtId="0" fontId="14" fillId="0" borderId="4" xfId="5" applyFont="1" applyBorder="1" applyAlignment="1">
      <alignment horizontal="left" vertical="center"/>
    </xf>
    <xf numFmtId="0" fontId="2" fillId="2" borderId="11" xfId="2" applyBorder="1" applyAlignment="1" applyProtection="1">
      <alignment horizontal="center" vertical="center"/>
    </xf>
    <xf numFmtId="0" fontId="5" fillId="0" borderId="9" xfId="5" applyBorder="1"/>
    <xf numFmtId="0" fontId="51" fillId="10" borderId="18" xfId="5" applyFont="1" applyFill="1" applyBorder="1" applyAlignment="1" applyProtection="1">
      <alignment horizontal="center" vertical="top" wrapText="1"/>
      <protection locked="0"/>
    </xf>
    <xf numFmtId="0" fontId="51" fillId="10" borderId="19" xfId="5" applyFont="1" applyFill="1" applyBorder="1" applyAlignment="1" applyProtection="1">
      <alignment horizontal="center" vertical="top" wrapText="1"/>
      <protection locked="0"/>
    </xf>
    <xf numFmtId="0" fontId="51" fillId="10" borderId="75" xfId="5" applyFont="1" applyFill="1" applyBorder="1" applyAlignment="1" applyProtection="1">
      <alignment horizontal="center" vertical="top" wrapText="1"/>
      <protection locked="0"/>
    </xf>
    <xf numFmtId="0" fontId="5" fillId="0" borderId="8" xfId="5" applyBorder="1" applyAlignment="1">
      <alignment horizontal="center" vertical="center"/>
    </xf>
    <xf numFmtId="0" fontId="2" fillId="0" borderId="8" xfId="2" applyFill="1" applyBorder="1" applyAlignment="1" applyProtection="1">
      <alignment horizontal="center" vertical="center"/>
    </xf>
    <xf numFmtId="0" fontId="51" fillId="10" borderId="29" xfId="5" applyFont="1" applyFill="1" applyBorder="1" applyAlignment="1" applyProtection="1">
      <alignment horizontal="center" vertical="top" wrapText="1"/>
      <protection locked="0"/>
    </xf>
    <xf numFmtId="0" fontId="51" fillId="0" borderId="0" xfId="5" applyFont="1" applyAlignment="1" applyProtection="1">
      <alignment horizontal="center" vertical="top" wrapText="1"/>
      <protection locked="0"/>
    </xf>
    <xf numFmtId="0" fontId="51" fillId="10" borderId="9" xfId="5" applyFont="1" applyFill="1" applyBorder="1" applyAlignment="1" applyProtection="1">
      <alignment horizontal="center" vertical="top" wrapText="1"/>
      <protection locked="0"/>
    </xf>
    <xf numFmtId="0" fontId="6" fillId="0" borderId="95" xfId="5" applyFont="1" applyBorder="1" applyAlignment="1">
      <alignment horizontal="left" vertical="top"/>
    </xf>
    <xf numFmtId="0" fontId="6" fillId="0" borderId="6" xfId="5" applyFont="1" applyBorder="1" applyAlignment="1">
      <alignment horizontal="left" vertical="center"/>
    </xf>
    <xf numFmtId="0" fontId="6" fillId="0" borderId="6" xfId="5" applyFont="1" applyBorder="1" applyAlignment="1">
      <alignment horizontal="left" vertical="top"/>
    </xf>
    <xf numFmtId="0" fontId="5" fillId="0" borderId="6" xfId="5" applyBorder="1"/>
    <xf numFmtId="9" fontId="6" fillId="20" borderId="99" xfId="1" applyFont="1" applyFill="1" applyBorder="1" applyAlignment="1" applyProtection="1">
      <alignment horizontal="center" vertical="center"/>
    </xf>
    <xf numFmtId="0" fontId="6" fillId="0" borderId="96" xfId="5" applyFont="1" applyBorder="1" applyAlignment="1">
      <alignment horizontal="left" vertical="top"/>
    </xf>
    <xf numFmtId="0" fontId="12" fillId="0" borderId="0" xfId="5" applyFont="1" applyAlignment="1">
      <alignment horizontal="left" vertical="top"/>
    </xf>
    <xf numFmtId="0" fontId="17" fillId="0" borderId="104" xfId="5" applyFont="1" applyBorder="1" applyAlignment="1">
      <alignment horizontal="center" vertical="center" textRotation="90"/>
    </xf>
    <xf numFmtId="0" fontId="51" fillId="10" borderId="106" xfId="5" applyFont="1" applyFill="1" applyBorder="1" applyAlignment="1" applyProtection="1">
      <alignment horizontal="center" vertical="top" wrapText="1"/>
      <protection locked="0"/>
    </xf>
    <xf numFmtId="0" fontId="51" fillId="10" borderId="6" xfId="5" applyFont="1" applyFill="1" applyBorder="1" applyAlignment="1" applyProtection="1">
      <alignment horizontal="center" vertical="top" wrapText="1"/>
      <protection locked="0"/>
    </xf>
    <xf numFmtId="0" fontId="51" fillId="10" borderId="96" xfId="5" applyFont="1" applyFill="1" applyBorder="1" applyAlignment="1" applyProtection="1">
      <alignment horizontal="center" vertical="top" wrapText="1"/>
      <protection locked="0"/>
    </xf>
    <xf numFmtId="0" fontId="6" fillId="0" borderId="22" xfId="5" applyFont="1" applyBorder="1" applyAlignment="1" applyProtection="1">
      <alignment horizontal="left" vertical="top"/>
      <protection locked="0"/>
    </xf>
    <xf numFmtId="0" fontId="6" fillId="0" borderId="23" xfId="5" applyFont="1" applyBorder="1" applyAlignment="1" applyProtection="1">
      <alignment horizontal="left" vertical="top"/>
      <protection locked="0"/>
    </xf>
    <xf numFmtId="0" fontId="5" fillId="0" borderId="23" xfId="5" applyBorder="1" applyAlignment="1" applyProtection="1">
      <alignment horizontal="center" vertical="top"/>
      <protection locked="0"/>
    </xf>
    <xf numFmtId="0" fontId="5" fillId="0" borderId="23" xfId="5" applyBorder="1" applyAlignment="1" applyProtection="1">
      <alignment horizontal="right" vertical="top"/>
      <protection locked="0"/>
    </xf>
    <xf numFmtId="0" fontId="6" fillId="0" borderId="48" xfId="5" applyFont="1" applyBorder="1" applyAlignment="1" applyProtection="1">
      <alignment horizontal="left" vertical="top"/>
      <protection locked="0"/>
    </xf>
    <xf numFmtId="0" fontId="5" fillId="0" borderId="0" xfId="5" applyAlignment="1">
      <alignment horizontal="center" vertical="top"/>
    </xf>
    <xf numFmtId="0" fontId="5" fillId="0" borderId="0" xfId="5" applyAlignment="1">
      <alignment horizontal="right" vertical="top"/>
    </xf>
    <xf numFmtId="0" fontId="6" fillId="0" borderId="0" xfId="5" applyFont="1" applyAlignment="1">
      <alignment vertical="top"/>
    </xf>
    <xf numFmtId="0" fontId="4" fillId="4" borderId="2" xfId="4" applyBorder="1" applyAlignment="1" applyProtection="1">
      <alignment horizontal="center"/>
    </xf>
    <xf numFmtId="0" fontId="4" fillId="4" borderId="3" xfId="4" applyBorder="1" applyAlignment="1" applyProtection="1">
      <alignment horizontal="center"/>
    </xf>
    <xf numFmtId="0" fontId="4" fillId="4" borderId="4" xfId="4" applyBorder="1" applyAlignment="1" applyProtection="1">
      <alignment horizontal="center"/>
    </xf>
    <xf numFmtId="0" fontId="4" fillId="4" borderId="5" xfId="4" applyBorder="1" applyAlignment="1" applyProtection="1">
      <alignment horizontal="center"/>
    </xf>
    <xf numFmtId="0" fontId="13" fillId="0" borderId="6" xfId="5" applyFont="1" applyBorder="1" applyAlignment="1">
      <alignment horizontal="right" vertical="top" wrapText="1"/>
    </xf>
    <xf numFmtId="0" fontId="17" fillId="0" borderId="10" xfId="5" applyFont="1" applyBorder="1" applyAlignment="1">
      <alignment horizontal="center" vertical="center" textRotation="90"/>
    </xf>
    <xf numFmtId="0" fontId="17" fillId="0" borderId="21" xfId="5" applyFont="1" applyBorder="1" applyAlignment="1">
      <alignment horizontal="center" vertical="center" textRotation="90"/>
    </xf>
    <xf numFmtId="1" fontId="18" fillId="5" borderId="11" xfId="5" applyNumberFormat="1" applyFont="1" applyFill="1" applyBorder="1" applyAlignment="1">
      <alignment horizontal="center" vertical="center" textRotation="90"/>
    </xf>
    <xf numFmtId="1" fontId="18" fillId="5" borderId="8" xfId="5" applyNumberFormat="1" applyFont="1" applyFill="1" applyBorder="1" applyAlignment="1">
      <alignment horizontal="center" vertical="center" textRotation="90"/>
    </xf>
    <xf numFmtId="0" fontId="7" fillId="5" borderId="12" xfId="5" applyFont="1" applyFill="1" applyBorder="1" applyAlignment="1">
      <alignment horizontal="left" vertical="top" wrapText="1"/>
    </xf>
    <xf numFmtId="0" fontId="7" fillId="5" borderId="4" xfId="5" applyFont="1" applyFill="1" applyBorder="1" applyAlignment="1">
      <alignment horizontal="left" vertical="top" wrapText="1"/>
    </xf>
    <xf numFmtId="0" fontId="7" fillId="5" borderId="13" xfId="5" applyFont="1" applyFill="1" applyBorder="1" applyAlignment="1">
      <alignment horizontal="left" vertical="top" wrapText="1"/>
    </xf>
    <xf numFmtId="0" fontId="7" fillId="5" borderId="22" xfId="5" applyFont="1" applyFill="1" applyBorder="1" applyAlignment="1">
      <alignment horizontal="left" vertical="top" wrapText="1"/>
    </xf>
    <xf numFmtId="0" fontId="7" fillId="5" borderId="23" xfId="5" applyFont="1" applyFill="1" applyBorder="1" applyAlignment="1">
      <alignment horizontal="left" vertical="top" wrapText="1"/>
    </xf>
    <xf numFmtId="0" fontId="7" fillId="5" borderId="24" xfId="5" applyFont="1" applyFill="1" applyBorder="1" applyAlignment="1">
      <alignment horizontal="left" vertical="top" wrapText="1"/>
    </xf>
    <xf numFmtId="0" fontId="19" fillId="0" borderId="14" xfId="5" applyFont="1" applyBorder="1" applyAlignment="1" applyProtection="1">
      <alignment horizontal="center" vertical="center" wrapText="1"/>
      <protection locked="0"/>
    </xf>
    <xf numFmtId="0" fontId="19" fillId="0" borderId="15" xfId="5" applyFont="1" applyBorder="1" applyAlignment="1" applyProtection="1">
      <alignment horizontal="center" vertical="center" wrapText="1"/>
      <protection locked="0"/>
    </xf>
    <xf numFmtId="0" fontId="7" fillId="5" borderId="16" xfId="5" applyFont="1" applyFill="1" applyBorder="1" applyAlignment="1">
      <alignment horizontal="left" vertical="center"/>
    </xf>
    <xf numFmtId="0" fontId="7" fillId="5" borderId="15" xfId="5" applyFont="1" applyFill="1" applyBorder="1" applyAlignment="1">
      <alignment horizontal="left" vertical="center"/>
    </xf>
    <xf numFmtId="0" fontId="19" fillId="0" borderId="14" xfId="5" applyFont="1" applyBorder="1" applyAlignment="1" applyProtection="1">
      <alignment horizontal="center" vertical="center"/>
      <protection locked="0"/>
    </xf>
    <xf numFmtId="0" fontId="19" fillId="0" borderId="17" xfId="5" applyFont="1" applyBorder="1" applyAlignment="1" applyProtection="1">
      <alignment horizontal="center" vertical="center"/>
      <protection locked="0"/>
    </xf>
    <xf numFmtId="0" fontId="21" fillId="0" borderId="25" xfId="5" applyFont="1" applyBorder="1" applyAlignment="1" applyProtection="1">
      <alignment horizontal="center" vertical="center" wrapText="1"/>
      <protection locked="0"/>
    </xf>
    <xf numFmtId="0" fontId="21" fillId="0" borderId="26" xfId="5" applyFont="1" applyBorder="1" applyAlignment="1" applyProtection="1">
      <alignment horizontal="center" vertical="center" wrapText="1"/>
      <protection locked="0"/>
    </xf>
    <xf numFmtId="0" fontId="21" fillId="0" borderId="27" xfId="5" applyFont="1" applyBorder="1" applyAlignment="1" applyProtection="1">
      <alignment horizontal="center" vertical="center" wrapText="1"/>
      <protection locked="0"/>
    </xf>
    <xf numFmtId="0" fontId="7" fillId="5" borderId="25" xfId="5" applyFont="1" applyFill="1" applyBorder="1" applyAlignment="1">
      <alignment horizontal="left" vertical="center"/>
    </xf>
    <xf numFmtId="0" fontId="7" fillId="5" borderId="27" xfId="5" applyFont="1" applyFill="1" applyBorder="1" applyAlignment="1">
      <alignment horizontal="left" vertical="center"/>
    </xf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center" vertical="top" wrapText="1"/>
    </xf>
    <xf numFmtId="164" fontId="7" fillId="0" borderId="0" xfId="5" applyNumberFormat="1" applyFont="1" applyAlignment="1">
      <alignment horizontal="left" vertical="top" wrapText="1"/>
    </xf>
    <xf numFmtId="0" fontId="8" fillId="0" borderId="0" xfId="5" applyFont="1" applyAlignment="1">
      <alignment horizontal="right" vertical="top" wrapText="1"/>
    </xf>
    <xf numFmtId="0" fontId="9" fillId="0" borderId="0" xfId="5" applyFont="1" applyAlignment="1">
      <alignment horizontal="center" vertical="top" wrapText="1"/>
    </xf>
    <xf numFmtId="0" fontId="10" fillId="0" borderId="0" xfId="5" applyFont="1" applyAlignment="1">
      <alignment horizontal="right" vertical="center"/>
    </xf>
    <xf numFmtId="0" fontId="22" fillId="0" borderId="25" xfId="5" applyFont="1" applyBorder="1" applyProtection="1">
      <protection locked="0"/>
    </xf>
    <xf numFmtId="0" fontId="22" fillId="0" borderId="26" xfId="5" applyFont="1" applyBorder="1" applyProtection="1">
      <protection locked="0"/>
    </xf>
    <xf numFmtId="0" fontId="22" fillId="0" borderId="28" xfId="5" applyFont="1" applyBorder="1" applyProtection="1">
      <protection locked="0"/>
    </xf>
    <xf numFmtId="1" fontId="18" fillId="5" borderId="31" xfId="5" applyNumberFormat="1" applyFont="1" applyFill="1" applyBorder="1" applyAlignment="1">
      <alignment horizontal="center" vertical="center" textRotation="90"/>
    </xf>
    <xf numFmtId="1" fontId="18" fillId="5" borderId="41" xfId="5" applyNumberFormat="1" applyFont="1" applyFill="1" applyBorder="1" applyAlignment="1">
      <alignment horizontal="center" vertical="center" textRotation="90"/>
    </xf>
    <xf numFmtId="0" fontId="7" fillId="5" borderId="32" xfId="5" applyFont="1" applyFill="1" applyBorder="1" applyAlignment="1">
      <alignment horizontal="left" vertical="top" wrapText="1"/>
    </xf>
    <xf numFmtId="0" fontId="7" fillId="5" borderId="33" xfId="5" applyFont="1" applyFill="1" applyBorder="1" applyAlignment="1">
      <alignment horizontal="left" vertical="top" wrapText="1"/>
    </xf>
    <xf numFmtId="0" fontId="23" fillId="0" borderId="35" xfId="5" applyFont="1" applyBorder="1" applyAlignment="1" applyProtection="1">
      <alignment horizontal="center"/>
      <protection locked="0"/>
    </xf>
    <xf numFmtId="0" fontId="23" fillId="0" borderId="36" xfId="5" applyFont="1" applyBorder="1" applyAlignment="1" applyProtection="1">
      <alignment horizontal="center"/>
      <protection locked="0"/>
    </xf>
    <xf numFmtId="0" fontId="23" fillId="0" borderId="37" xfId="5" applyFont="1" applyBorder="1" applyAlignment="1" applyProtection="1">
      <alignment horizontal="center"/>
      <protection locked="0"/>
    </xf>
    <xf numFmtId="0" fontId="23" fillId="0" borderId="39" xfId="5" applyFont="1" applyBorder="1" applyProtection="1">
      <protection locked="0"/>
    </xf>
    <xf numFmtId="0" fontId="23" fillId="0" borderId="38" xfId="5" applyFont="1" applyBorder="1" applyProtection="1">
      <protection locked="0"/>
    </xf>
    <xf numFmtId="0" fontId="23" fillId="0" borderId="40" xfId="5" applyFont="1" applyBorder="1" applyProtection="1">
      <protection locked="0"/>
    </xf>
    <xf numFmtId="0" fontId="23" fillId="0" borderId="25" xfId="5" applyFont="1" applyBorder="1" applyAlignment="1" applyProtection="1">
      <alignment horizontal="center"/>
      <protection locked="0"/>
    </xf>
    <xf numFmtId="0" fontId="23" fillId="0" borderId="26" xfId="5" applyFont="1" applyBorder="1" applyAlignment="1" applyProtection="1">
      <alignment horizontal="center"/>
      <protection locked="0"/>
    </xf>
    <xf numFmtId="0" fontId="23" fillId="0" borderId="27" xfId="5" applyFont="1" applyBorder="1" applyAlignment="1" applyProtection="1">
      <alignment horizontal="center"/>
      <protection locked="0"/>
    </xf>
    <xf numFmtId="0" fontId="23" fillId="0" borderId="25" xfId="5" applyFont="1" applyBorder="1" applyProtection="1">
      <protection locked="0"/>
    </xf>
    <xf numFmtId="0" fontId="23" fillId="0" borderId="26" xfId="5" applyFont="1" applyBorder="1" applyProtection="1">
      <protection locked="0"/>
    </xf>
    <xf numFmtId="0" fontId="23" fillId="0" borderId="28" xfId="5" applyFont="1" applyBorder="1" applyProtection="1">
      <protection locked="0"/>
    </xf>
    <xf numFmtId="0" fontId="7" fillId="5" borderId="19" xfId="5" applyFont="1" applyFill="1" applyBorder="1" applyAlignment="1">
      <alignment horizontal="left" vertical="top" wrapText="1"/>
    </xf>
    <xf numFmtId="0" fontId="7" fillId="5" borderId="43" xfId="5" applyFont="1" applyFill="1" applyBorder="1" applyAlignment="1">
      <alignment horizontal="left" vertical="top" wrapText="1"/>
    </xf>
    <xf numFmtId="0" fontId="19" fillId="0" borderId="39" xfId="5" applyFont="1" applyBorder="1" applyAlignment="1" applyProtection="1">
      <alignment horizontal="center" vertical="center"/>
      <protection locked="0"/>
    </xf>
    <xf numFmtId="0" fontId="19" fillId="0" borderId="38" xfId="5" applyFont="1" applyBorder="1" applyAlignment="1" applyProtection="1">
      <alignment horizontal="center" vertical="center"/>
      <protection locked="0"/>
    </xf>
    <xf numFmtId="0" fontId="19" fillId="0" borderId="53" xfId="5" applyFont="1" applyBorder="1" applyAlignment="1" applyProtection="1">
      <alignment horizontal="center" vertical="center"/>
      <protection locked="0"/>
    </xf>
    <xf numFmtId="0" fontId="7" fillId="5" borderId="36" xfId="5" applyFont="1" applyFill="1" applyBorder="1" applyAlignment="1">
      <alignment horizontal="center" vertical="center"/>
    </xf>
    <xf numFmtId="0" fontId="7" fillId="5" borderId="54" xfId="5" applyFont="1" applyFill="1" applyBorder="1" applyAlignment="1">
      <alignment horizontal="center" vertical="center"/>
    </xf>
    <xf numFmtId="0" fontId="19" fillId="0" borderId="25" xfId="5" applyFont="1" applyBorder="1" applyAlignment="1" applyProtection="1">
      <alignment horizontal="center" vertical="center"/>
      <protection locked="0"/>
    </xf>
    <xf numFmtId="0" fontId="19" fillId="0" borderId="26" xfId="5" applyFont="1" applyBorder="1" applyAlignment="1" applyProtection="1">
      <alignment horizontal="center" vertical="center"/>
      <protection locked="0"/>
    </xf>
    <xf numFmtId="0" fontId="19" fillId="0" borderId="27" xfId="5" applyFont="1" applyBorder="1" applyAlignment="1" applyProtection="1">
      <alignment horizontal="center" vertical="center"/>
      <protection locked="0"/>
    </xf>
    <xf numFmtId="0" fontId="19" fillId="0" borderId="28" xfId="5" applyFont="1" applyBorder="1" applyAlignment="1" applyProtection="1">
      <alignment horizontal="center" vertical="center"/>
      <protection locked="0"/>
    </xf>
    <xf numFmtId="2" fontId="7" fillId="5" borderId="19" xfId="5" applyNumberFormat="1" applyFont="1" applyFill="1" applyBorder="1" applyAlignment="1">
      <alignment horizontal="left" vertical="top" wrapText="1"/>
    </xf>
    <xf numFmtId="2" fontId="7" fillId="5" borderId="43" xfId="5" applyNumberFormat="1" applyFont="1" applyFill="1" applyBorder="1" applyAlignment="1">
      <alignment horizontal="left" vertical="top" wrapText="1"/>
    </xf>
    <xf numFmtId="2" fontId="7" fillId="5" borderId="23" xfId="5" applyNumberFormat="1" applyFont="1" applyFill="1" applyBorder="1" applyAlignment="1">
      <alignment horizontal="left" vertical="top" wrapText="1"/>
    </xf>
    <xf numFmtId="2" fontId="7" fillId="5" borderId="24" xfId="5" applyNumberFormat="1" applyFont="1" applyFill="1" applyBorder="1" applyAlignment="1">
      <alignment horizontal="left" vertical="top" wrapText="1"/>
    </xf>
    <xf numFmtId="0" fontId="19" fillId="0" borderId="44" xfId="5" applyFont="1" applyBorder="1" applyAlignment="1" applyProtection="1">
      <alignment horizontal="center" vertical="center" wrapText="1"/>
      <protection locked="0"/>
    </xf>
    <xf numFmtId="0" fontId="19" fillId="0" borderId="19" xfId="5" applyFont="1" applyBorder="1" applyAlignment="1" applyProtection="1">
      <alignment horizontal="center" vertical="center" wrapText="1"/>
      <protection locked="0"/>
    </xf>
    <xf numFmtId="0" fontId="19" fillId="0" borderId="20" xfId="5" applyFont="1" applyBorder="1" applyAlignment="1" applyProtection="1">
      <alignment horizontal="center" vertical="center" wrapText="1"/>
      <protection locked="0"/>
    </xf>
    <xf numFmtId="0" fontId="19" fillId="0" borderId="47" xfId="5" applyFont="1" applyBorder="1" applyAlignment="1" applyProtection="1">
      <alignment horizontal="center" vertical="center" wrapText="1"/>
      <protection locked="0"/>
    </xf>
    <xf numFmtId="0" fontId="19" fillId="0" borderId="23" xfId="5" applyFont="1" applyBorder="1" applyAlignment="1" applyProtection="1">
      <alignment horizontal="center" vertical="center" wrapText="1"/>
      <protection locked="0"/>
    </xf>
    <xf numFmtId="0" fontId="19" fillId="0" borderId="48" xfId="5" applyFont="1" applyBorder="1" applyAlignment="1" applyProtection="1">
      <alignment horizontal="center" vertical="center" wrapText="1"/>
      <protection locked="0"/>
    </xf>
    <xf numFmtId="1" fontId="9" fillId="6" borderId="45" xfId="0" applyNumberFormat="1" applyFont="1" applyFill="1" applyBorder="1" applyAlignment="1">
      <alignment horizontal="center" vertical="center" textRotation="90"/>
    </xf>
    <xf numFmtId="1" fontId="9" fillId="6" borderId="49" xfId="0" applyNumberFormat="1" applyFont="1" applyFill="1" applyBorder="1" applyAlignment="1">
      <alignment horizontal="center" vertical="center" textRotation="90"/>
    </xf>
    <xf numFmtId="2" fontId="7" fillId="5" borderId="0" xfId="5" applyNumberFormat="1" applyFont="1" applyFill="1" applyAlignment="1">
      <alignment horizontal="left" vertical="top" wrapText="1"/>
    </xf>
    <xf numFmtId="2" fontId="7" fillId="5" borderId="33" xfId="5" applyNumberFormat="1" applyFont="1" applyFill="1" applyBorder="1" applyAlignment="1">
      <alignment horizontal="left" vertical="top" wrapText="1"/>
    </xf>
    <xf numFmtId="0" fontId="24" fillId="9" borderId="68" xfId="5" applyFont="1" applyFill="1" applyBorder="1" applyAlignment="1">
      <alignment horizontal="center" vertical="center"/>
    </xf>
    <xf numFmtId="0" fontId="24" fillId="9" borderId="69" xfId="5" applyFont="1" applyFill="1" applyBorder="1" applyAlignment="1">
      <alignment horizontal="center" vertical="center"/>
    </xf>
    <xf numFmtId="0" fontId="24" fillId="9" borderId="70" xfId="5" applyFont="1" applyFill="1" applyBorder="1" applyAlignment="1">
      <alignment horizontal="center" vertical="center"/>
    </xf>
    <xf numFmtId="0" fontId="29" fillId="10" borderId="51" xfId="5" applyFont="1" applyFill="1" applyBorder="1" applyAlignment="1" applyProtection="1">
      <alignment horizontal="right" vertical="center" indent="1"/>
      <protection locked="0"/>
    </xf>
    <xf numFmtId="0" fontId="30" fillId="8" borderId="23" xfId="5" quotePrefix="1" applyFont="1" applyFill="1" applyBorder="1" applyAlignment="1">
      <alignment horizontal="center" vertical="center"/>
    </xf>
    <xf numFmtId="0" fontId="30" fillId="8" borderId="71" xfId="5" quotePrefix="1" applyFont="1" applyFill="1" applyBorder="1" applyAlignment="1">
      <alignment horizontal="center" vertical="center"/>
    </xf>
    <xf numFmtId="0" fontId="29" fillId="11" borderId="74" xfId="5" applyFont="1" applyFill="1" applyBorder="1" applyAlignment="1" applyProtection="1">
      <alignment horizontal="right" vertical="center" indent="1"/>
      <protection locked="0"/>
    </xf>
    <xf numFmtId="0" fontId="32" fillId="11" borderId="18" xfId="5" applyFont="1" applyFill="1" applyBorder="1" applyAlignment="1" applyProtection="1">
      <alignment horizontal="left" vertical="top" wrapText="1"/>
      <protection locked="0"/>
    </xf>
    <xf numFmtId="0" fontId="32" fillId="11" borderId="19" xfId="5" applyFont="1" applyFill="1" applyBorder="1" applyAlignment="1" applyProtection="1">
      <alignment horizontal="left" vertical="top" wrapText="1"/>
      <protection locked="0"/>
    </xf>
    <xf numFmtId="0" fontId="32" fillId="11" borderId="75" xfId="5" applyFont="1" applyFill="1" applyBorder="1" applyAlignment="1" applyProtection="1">
      <alignment horizontal="left" vertical="top" wrapText="1"/>
      <protection locked="0"/>
    </xf>
    <xf numFmtId="0" fontId="32" fillId="11" borderId="29" xfId="5" applyFont="1" applyFill="1" applyBorder="1" applyAlignment="1" applyProtection="1">
      <alignment horizontal="left" vertical="top" wrapText="1"/>
      <protection locked="0"/>
    </xf>
    <xf numFmtId="0" fontId="32" fillId="11" borderId="0" xfId="5" applyFont="1" applyFill="1" applyAlignment="1" applyProtection="1">
      <alignment horizontal="left" vertical="top" wrapText="1"/>
      <protection locked="0"/>
    </xf>
    <xf numFmtId="0" fontId="32" fillId="11" borderId="9" xfId="5" applyFont="1" applyFill="1" applyBorder="1" applyAlignment="1" applyProtection="1">
      <alignment horizontal="left" vertical="top" wrapText="1"/>
      <protection locked="0"/>
    </xf>
    <xf numFmtId="0" fontId="32" fillId="11" borderId="22" xfId="5" applyFont="1" applyFill="1" applyBorder="1" applyAlignment="1" applyProtection="1">
      <alignment horizontal="left" vertical="top" wrapText="1"/>
      <protection locked="0"/>
    </xf>
    <xf numFmtId="0" fontId="32" fillId="11" borderId="23" xfId="5" applyFont="1" applyFill="1" applyBorder="1" applyAlignment="1" applyProtection="1">
      <alignment horizontal="left" vertical="top" wrapText="1"/>
      <protection locked="0"/>
    </xf>
    <xf numFmtId="0" fontId="32" fillId="11" borderId="71" xfId="5" applyFont="1" applyFill="1" applyBorder="1" applyAlignment="1" applyProtection="1">
      <alignment horizontal="left" vertical="top" wrapText="1"/>
      <protection locked="0"/>
    </xf>
    <xf numFmtId="0" fontId="29" fillId="10" borderId="32" xfId="5" applyFont="1" applyFill="1" applyBorder="1" applyAlignment="1" applyProtection="1">
      <alignment horizontal="right" vertical="center" indent="1"/>
      <protection locked="0"/>
    </xf>
    <xf numFmtId="0" fontId="12" fillId="9" borderId="76" xfId="5" applyFont="1" applyFill="1" applyBorder="1" applyAlignment="1">
      <alignment horizontal="right" vertical="center" indent="1"/>
    </xf>
    <xf numFmtId="0" fontId="7" fillId="5" borderId="56" xfId="5" applyFont="1" applyFill="1" applyBorder="1" applyAlignment="1">
      <alignment horizontal="left" vertical="top"/>
    </xf>
    <xf numFmtId="0" fontId="7" fillId="5" borderId="57" xfId="5" applyFont="1" applyFill="1" applyBorder="1" applyAlignment="1">
      <alignment horizontal="left" vertical="top"/>
    </xf>
    <xf numFmtId="0" fontId="7" fillId="5" borderId="58" xfId="5" applyFont="1" applyFill="1" applyBorder="1" applyAlignment="1">
      <alignment horizontal="left" vertical="top"/>
    </xf>
    <xf numFmtId="0" fontId="25" fillId="0" borderId="59" xfId="5" applyFont="1" applyBorder="1" applyAlignment="1" applyProtection="1">
      <alignment horizontal="center"/>
      <protection locked="0"/>
    </xf>
    <xf numFmtId="0" fontId="25" fillId="0" borderId="57" xfId="5" applyFont="1" applyBorder="1" applyAlignment="1" applyProtection="1">
      <alignment horizontal="center"/>
      <protection locked="0"/>
    </xf>
    <xf numFmtId="0" fontId="25" fillId="0" borderId="60" xfId="5" applyFont="1" applyBorder="1" applyAlignment="1" applyProtection="1">
      <alignment horizontal="center"/>
      <protection locked="0"/>
    </xf>
    <xf numFmtId="0" fontId="7" fillId="5" borderId="61" xfId="5" applyFont="1" applyFill="1" applyBorder="1" applyAlignment="1">
      <alignment horizontal="left" vertical="top"/>
    </xf>
    <xf numFmtId="0" fontId="7" fillId="5" borderId="62" xfId="5" applyFont="1" applyFill="1" applyBorder="1" applyAlignment="1">
      <alignment horizontal="left" vertical="top"/>
    </xf>
    <xf numFmtId="0" fontId="19" fillId="0" borderId="62" xfId="5" applyFont="1" applyBorder="1" applyAlignment="1" applyProtection="1">
      <alignment horizontal="center" vertical="center" wrapText="1"/>
      <protection locked="0"/>
    </xf>
    <xf numFmtId="0" fontId="19" fillId="0" borderId="63" xfId="5" applyFont="1" applyBorder="1" applyAlignment="1" applyProtection="1">
      <alignment horizontal="center" vertical="center" wrapText="1"/>
      <protection locked="0"/>
    </xf>
    <xf numFmtId="0" fontId="7" fillId="5" borderId="57" xfId="5" applyFont="1" applyFill="1" applyBorder="1" applyAlignment="1">
      <alignment horizontal="left" vertical="top" wrapText="1"/>
    </xf>
    <xf numFmtId="0" fontId="7" fillId="5" borderId="58" xfId="5" applyFont="1" applyFill="1" applyBorder="1" applyAlignment="1">
      <alignment horizontal="left" vertical="top" wrapText="1"/>
    </xf>
    <xf numFmtId="0" fontId="19" fillId="0" borderId="59" xfId="5" applyFont="1" applyBorder="1" applyAlignment="1" applyProtection="1">
      <alignment horizontal="center" vertical="center"/>
      <protection locked="0"/>
    </xf>
    <xf numFmtId="0" fontId="19" fillId="0" borderId="57" xfId="5" applyFont="1" applyBorder="1" applyAlignment="1" applyProtection="1">
      <alignment horizontal="center" vertical="center"/>
      <protection locked="0"/>
    </xf>
    <xf numFmtId="0" fontId="19" fillId="0" borderId="60" xfId="5" applyFont="1" applyBorder="1" applyAlignment="1" applyProtection="1">
      <alignment horizontal="center" vertical="center"/>
      <protection locked="0"/>
    </xf>
    <xf numFmtId="0" fontId="7" fillId="5" borderId="66" xfId="5" applyFont="1" applyFill="1" applyBorder="1" applyAlignment="1">
      <alignment horizontal="left" vertical="center" wrapText="1"/>
    </xf>
    <xf numFmtId="0" fontId="7" fillId="5" borderId="57" xfId="5" applyFont="1" applyFill="1" applyBorder="1" applyAlignment="1">
      <alignment horizontal="left" vertical="center" wrapText="1"/>
    </xf>
    <xf numFmtId="0" fontId="25" fillId="0" borderId="59" xfId="5" applyFont="1" applyBorder="1" applyAlignment="1" applyProtection="1">
      <alignment horizontal="center" vertical="center"/>
      <protection locked="0"/>
    </xf>
    <xf numFmtId="0" fontId="25" fillId="0" borderId="57" xfId="5" applyFont="1" applyBorder="1" applyAlignment="1" applyProtection="1">
      <alignment horizontal="center" vertical="center"/>
      <protection locked="0"/>
    </xf>
    <xf numFmtId="0" fontId="25" fillId="0" borderId="58" xfId="5" applyFont="1" applyBorder="1" applyAlignment="1" applyProtection="1">
      <alignment horizontal="center" vertical="center"/>
      <protection locked="0"/>
    </xf>
    <xf numFmtId="0" fontId="26" fillId="8" borderId="57" xfId="5" applyFont="1" applyFill="1" applyBorder="1" applyAlignment="1">
      <alignment horizontal="center" vertical="center"/>
    </xf>
    <xf numFmtId="0" fontId="26" fillId="8" borderId="67" xfId="5" applyFont="1" applyFill="1" applyBorder="1" applyAlignment="1">
      <alignment horizontal="center" vertical="center"/>
    </xf>
    <xf numFmtId="0" fontId="41" fillId="10" borderId="57" xfId="5" applyFont="1" applyFill="1" applyBorder="1" applyAlignment="1" applyProtection="1">
      <alignment horizontal="left"/>
      <protection locked="0"/>
    </xf>
    <xf numFmtId="0" fontId="41" fillId="10" borderId="60" xfId="5" applyFont="1" applyFill="1" applyBorder="1" applyAlignment="1" applyProtection="1">
      <alignment horizontal="left"/>
      <protection locked="0"/>
    </xf>
    <xf numFmtId="0" fontId="7" fillId="10" borderId="57" xfId="5" applyFont="1" applyFill="1" applyBorder="1" applyAlignment="1" applyProtection="1">
      <alignment horizontal="left"/>
      <protection locked="0"/>
    </xf>
    <xf numFmtId="0" fontId="7" fillId="10" borderId="60" xfId="5" applyFont="1" applyFill="1" applyBorder="1" applyAlignment="1" applyProtection="1">
      <alignment horizontal="left"/>
      <protection locked="0"/>
    </xf>
    <xf numFmtId="0" fontId="7" fillId="10" borderId="56" xfId="5" applyFont="1" applyFill="1" applyBorder="1" applyAlignment="1" applyProtection="1">
      <alignment horizontal="left"/>
      <protection locked="0"/>
    </xf>
    <xf numFmtId="0" fontId="7" fillId="10" borderId="56" xfId="5" applyFont="1" applyFill="1" applyBorder="1" applyAlignment="1" applyProtection="1">
      <alignment horizontal="right" indent="1"/>
      <protection locked="0"/>
    </xf>
    <xf numFmtId="0" fontId="7" fillId="10" borderId="57" xfId="5" applyFont="1" applyFill="1" applyBorder="1" applyAlignment="1" applyProtection="1">
      <alignment horizontal="right" indent="1"/>
      <protection locked="0"/>
    </xf>
    <xf numFmtId="0" fontId="39" fillId="10" borderId="56" xfId="5" applyFont="1" applyFill="1" applyBorder="1" applyAlignment="1" applyProtection="1">
      <alignment horizontal="center" vertical="center"/>
      <protection locked="0"/>
    </xf>
    <xf numFmtId="0" fontId="39" fillId="10" borderId="57" xfId="5" applyFont="1" applyFill="1" applyBorder="1" applyAlignment="1" applyProtection="1">
      <alignment horizontal="center" vertical="center"/>
      <protection locked="0"/>
    </xf>
    <xf numFmtId="0" fontId="39" fillId="10" borderId="60" xfId="5" applyFont="1" applyFill="1" applyBorder="1" applyAlignment="1" applyProtection="1">
      <alignment horizontal="center" vertical="center"/>
      <protection locked="0"/>
    </xf>
    <xf numFmtId="0" fontId="29" fillId="10" borderId="14" xfId="5" applyFont="1" applyFill="1" applyBorder="1" applyAlignment="1" applyProtection="1">
      <alignment horizontal="right" vertical="center" indent="1"/>
      <protection locked="0"/>
    </xf>
    <xf numFmtId="1" fontId="9" fillId="9" borderId="36" xfId="5" applyNumberFormat="1" applyFont="1" applyFill="1" applyBorder="1" applyAlignment="1">
      <alignment horizontal="right" vertical="center" indent="1"/>
    </xf>
    <xf numFmtId="0" fontId="9" fillId="9" borderId="2" xfId="5" applyFont="1" applyFill="1" applyBorder="1" applyAlignment="1">
      <alignment horizontal="right" vertical="center" indent="1"/>
    </xf>
    <xf numFmtId="0" fontId="9" fillId="9" borderId="3" xfId="5" applyFont="1" applyFill="1" applyBorder="1" applyAlignment="1">
      <alignment horizontal="right" vertical="center" indent="1"/>
    </xf>
    <xf numFmtId="0" fontId="9" fillId="9" borderId="5" xfId="5" applyFont="1" applyFill="1" applyBorder="1" applyAlignment="1">
      <alignment horizontal="right" vertical="center" indent="1"/>
    </xf>
    <xf numFmtId="0" fontId="42" fillId="0" borderId="29" xfId="5" applyFont="1" applyBorder="1" applyAlignment="1">
      <alignment horizontal="center" vertical="center" wrapText="1"/>
    </xf>
    <xf numFmtId="0" fontId="42" fillId="0" borderId="0" xfId="5" applyFont="1" applyAlignment="1">
      <alignment horizontal="center" vertical="center" wrapText="1"/>
    </xf>
    <xf numFmtId="0" fontId="42" fillId="0" borderId="9" xfId="5" applyFont="1" applyBorder="1" applyAlignment="1">
      <alignment horizontal="center" vertical="center" wrapText="1"/>
    </xf>
    <xf numFmtId="0" fontId="45" fillId="0" borderId="92" xfId="5" applyFont="1" applyBorder="1" applyAlignment="1" applyProtection="1">
      <alignment horizontal="center" vertical="center"/>
      <protection locked="0"/>
    </xf>
    <xf numFmtId="0" fontId="45" fillId="0" borderId="93" xfId="5" applyFont="1" applyBorder="1" applyAlignment="1" applyProtection="1">
      <alignment horizontal="center" vertical="center"/>
      <protection locked="0"/>
    </xf>
    <xf numFmtId="0" fontId="39" fillId="10" borderId="22" xfId="5" applyFont="1" applyFill="1" applyBorder="1" applyAlignment="1" applyProtection="1">
      <alignment horizontal="center" vertical="center"/>
      <protection locked="0"/>
    </xf>
    <xf numFmtId="0" fontId="39" fillId="10" borderId="23" xfId="5" applyFont="1" applyFill="1" applyBorder="1" applyAlignment="1" applyProtection="1">
      <alignment horizontal="center" vertical="center"/>
      <protection locked="0"/>
    </xf>
    <xf numFmtId="0" fontId="39" fillId="10" borderId="48" xfId="5" applyFont="1" applyFill="1" applyBorder="1" applyAlignment="1" applyProtection="1">
      <alignment horizontal="center" vertical="center"/>
      <protection locked="0"/>
    </xf>
    <xf numFmtId="0" fontId="6" fillId="0" borderId="7" xfId="5" applyFont="1" applyBorder="1" applyAlignment="1">
      <alignment horizontal="center" vertical="top"/>
    </xf>
    <xf numFmtId="0" fontId="6" fillId="0" borderId="0" xfId="5" applyFont="1" applyAlignment="1">
      <alignment horizontal="center" vertical="top"/>
    </xf>
    <xf numFmtId="0" fontId="29" fillId="10" borderId="36" xfId="5" applyFont="1" applyFill="1" applyBorder="1" applyAlignment="1" applyProtection="1">
      <alignment horizontal="right" vertical="center" indent="1"/>
      <protection locked="0"/>
    </xf>
    <xf numFmtId="0" fontId="6" fillId="0" borderId="0" xfId="5" applyFont="1" applyAlignment="1">
      <alignment horizontal="center" vertical="center"/>
    </xf>
    <xf numFmtId="0" fontId="29" fillId="9" borderId="79" xfId="5" applyFont="1" applyFill="1" applyBorder="1" applyAlignment="1">
      <alignment horizontal="right" indent="1"/>
    </xf>
    <xf numFmtId="0" fontId="29" fillId="9" borderId="6" xfId="5" applyFont="1" applyFill="1" applyBorder="1" applyAlignment="1">
      <alignment horizontal="right" indent="1"/>
    </xf>
    <xf numFmtId="0" fontId="24" fillId="9" borderId="89" xfId="5" applyFont="1" applyFill="1" applyBorder="1" applyAlignment="1">
      <alignment horizontal="center" vertical="center"/>
    </xf>
    <xf numFmtId="0" fontId="24" fillId="9" borderId="90" xfId="5" applyFont="1" applyFill="1" applyBorder="1" applyAlignment="1">
      <alignment horizontal="center" vertical="center"/>
    </xf>
    <xf numFmtId="0" fontId="24" fillId="9" borderId="91" xfId="5" applyFont="1" applyFill="1" applyBorder="1" applyAlignment="1">
      <alignment horizontal="center" vertical="center"/>
    </xf>
    <xf numFmtId="0" fontId="6" fillId="17" borderId="57" xfId="5" applyFont="1" applyFill="1" applyBorder="1" applyAlignment="1">
      <alignment horizontal="center" vertical="center"/>
    </xf>
    <xf numFmtId="0" fontId="6" fillId="17" borderId="67" xfId="5" applyFont="1" applyFill="1" applyBorder="1" applyAlignment="1">
      <alignment horizontal="center" vertical="center"/>
    </xf>
    <xf numFmtId="0" fontId="7" fillId="10" borderId="77" xfId="5" applyFont="1" applyFill="1" applyBorder="1" applyAlignment="1" applyProtection="1">
      <alignment horizontal="right" indent="1"/>
      <protection locked="0"/>
    </xf>
    <xf numFmtId="0" fontId="7" fillId="10" borderId="78" xfId="5" applyFont="1" applyFill="1" applyBorder="1" applyAlignment="1" applyProtection="1">
      <alignment horizontal="right" indent="1"/>
      <protection locked="0"/>
    </xf>
    <xf numFmtId="0" fontId="7" fillId="0" borderId="2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36" xfId="5" applyFont="1" applyBorder="1" applyAlignment="1">
      <alignment horizontal="center" vertical="center"/>
    </xf>
    <xf numFmtId="1" fontId="18" fillId="17" borderId="30" xfId="5" applyNumberFormat="1" applyFont="1" applyFill="1" applyBorder="1" applyAlignment="1">
      <alignment horizontal="center" vertical="center" textRotation="90"/>
    </xf>
    <xf numFmtId="1" fontId="18" fillId="17" borderId="55" xfId="5" applyNumberFormat="1" applyFont="1" applyFill="1" applyBorder="1" applyAlignment="1">
      <alignment horizontal="center" vertical="center" textRotation="90"/>
    </xf>
    <xf numFmtId="1" fontId="18" fillId="17" borderId="41" xfId="5" applyNumberFormat="1" applyFont="1" applyFill="1" applyBorder="1" applyAlignment="1">
      <alignment horizontal="center" vertical="center" textRotation="90"/>
    </xf>
    <xf numFmtId="165" fontId="9" fillId="10" borderId="32" xfId="1" applyNumberFormat="1" applyFont="1" applyFill="1" applyBorder="1" applyAlignment="1" applyProtection="1">
      <alignment horizontal="right" vertical="center" indent="1"/>
      <protection locked="0"/>
    </xf>
    <xf numFmtId="165" fontId="9" fillId="9" borderId="32" xfId="1" applyNumberFormat="1" applyFont="1" applyFill="1" applyBorder="1" applyAlignment="1" applyProtection="1">
      <alignment horizontal="right" vertical="center" indent="1"/>
    </xf>
    <xf numFmtId="0" fontId="47" fillId="0" borderId="0" xfId="5" applyFont="1" applyAlignment="1">
      <alignment horizontal="center" vertical="top"/>
    </xf>
    <xf numFmtId="0" fontId="49" fillId="0" borderId="95" xfId="5" quotePrefix="1" applyFont="1" applyBorder="1" applyAlignment="1">
      <alignment horizontal="center" vertical="top"/>
    </xf>
    <xf numFmtId="0" fontId="49" fillId="0" borderId="6" xfId="5" quotePrefix="1" applyFont="1" applyBorder="1" applyAlignment="1">
      <alignment horizontal="center" vertical="top"/>
    </xf>
    <xf numFmtId="0" fontId="49" fillId="0" borderId="96" xfId="5" quotePrefix="1" applyFont="1" applyBorder="1" applyAlignment="1">
      <alignment horizontal="center" vertical="top"/>
    </xf>
    <xf numFmtId="0" fontId="6" fillId="0" borderId="95" xfId="5" applyFont="1" applyBorder="1" applyAlignment="1">
      <alignment horizontal="right"/>
    </xf>
    <xf numFmtId="0" fontId="6" fillId="0" borderId="97" xfId="5" applyFont="1" applyBorder="1" applyAlignment="1">
      <alignment horizontal="right"/>
    </xf>
    <xf numFmtId="0" fontId="7" fillId="0" borderId="29" xfId="5" applyFont="1" applyBorder="1" applyAlignment="1">
      <alignment horizontal="left" vertical="top" wrapText="1"/>
    </xf>
    <xf numFmtId="0" fontId="7" fillId="0" borderId="22" xfId="5" applyFont="1" applyBorder="1" applyAlignment="1">
      <alignment horizontal="left" vertical="top" wrapText="1"/>
    </xf>
    <xf numFmtId="0" fontId="7" fillId="0" borderId="23" xfId="5" applyFont="1" applyBorder="1" applyAlignment="1">
      <alignment horizontal="left" vertical="top" wrapText="1"/>
    </xf>
    <xf numFmtId="0" fontId="46" fillId="0" borderId="18" xfId="5" applyFont="1" applyBorder="1" applyAlignment="1">
      <alignment horizontal="center" vertical="center" wrapText="1"/>
    </xf>
    <xf numFmtId="0" fontId="46" fillId="0" borderId="19" xfId="5" applyFont="1" applyBorder="1" applyAlignment="1">
      <alignment horizontal="center" vertical="center" wrapText="1"/>
    </xf>
    <xf numFmtId="0" fontId="46" fillId="0" borderId="75" xfId="5" applyFont="1" applyBorder="1" applyAlignment="1">
      <alignment horizontal="center" vertical="center" wrapText="1"/>
    </xf>
    <xf numFmtId="0" fontId="46" fillId="0" borderId="29" xfId="5" applyFont="1" applyBorder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6" fillId="0" borderId="9" xfId="5" applyFont="1" applyBorder="1" applyAlignment="1">
      <alignment horizontal="center" vertical="center" wrapText="1"/>
    </xf>
    <xf numFmtId="1" fontId="18" fillId="14" borderId="31" xfId="5" applyNumberFormat="1" applyFont="1" applyFill="1" applyBorder="1" applyAlignment="1">
      <alignment horizontal="center" vertical="center" textRotation="90"/>
    </xf>
    <xf numFmtId="1" fontId="18" fillId="14" borderId="41" xfId="5" applyNumberFormat="1" applyFont="1" applyFill="1" applyBorder="1" applyAlignment="1">
      <alignment horizontal="center" vertical="center" textRotation="90"/>
    </xf>
    <xf numFmtId="0" fontId="51" fillId="0" borderId="18" xfId="5" applyFont="1" applyBorder="1" applyAlignment="1">
      <alignment horizontal="left" vertical="top" wrapText="1"/>
    </xf>
    <xf numFmtId="0" fontId="51" fillId="0" borderId="19" xfId="5" applyFont="1" applyBorder="1" applyAlignment="1">
      <alignment horizontal="left" vertical="top" wrapText="1"/>
    </xf>
    <xf numFmtId="0" fontId="51" fillId="0" borderId="20" xfId="5" applyFont="1" applyBorder="1" applyAlignment="1">
      <alignment horizontal="left" vertical="top" wrapText="1"/>
    </xf>
    <xf numFmtId="1" fontId="18" fillId="14" borderId="55" xfId="5" applyNumberFormat="1" applyFont="1" applyFill="1" applyBorder="1" applyAlignment="1">
      <alignment horizontal="center" vertical="center" textRotation="90"/>
    </xf>
    <xf numFmtId="1" fontId="18" fillId="14" borderId="105" xfId="5" applyNumberFormat="1" applyFont="1" applyFill="1" applyBorder="1" applyAlignment="1">
      <alignment horizontal="center" vertical="center" textRotation="90"/>
    </xf>
    <xf numFmtId="0" fontId="51" fillId="10" borderId="22" xfId="5" applyFont="1" applyFill="1" applyBorder="1" applyAlignment="1" applyProtection="1">
      <alignment horizontal="left" vertical="top" wrapText="1"/>
      <protection locked="0"/>
    </xf>
    <xf numFmtId="0" fontId="51" fillId="10" borderId="23" xfId="5" applyFont="1" applyFill="1" applyBorder="1" applyAlignment="1" applyProtection="1">
      <alignment horizontal="left" vertical="top" wrapText="1"/>
      <protection locked="0"/>
    </xf>
    <xf numFmtId="0" fontId="51" fillId="10" borderId="48" xfId="5" applyFont="1" applyFill="1" applyBorder="1" applyAlignment="1" applyProtection="1">
      <alignment horizontal="left" vertical="top" wrapText="1"/>
      <protection locked="0"/>
    </xf>
    <xf numFmtId="0" fontId="51" fillId="10" borderId="108" xfId="5" applyFont="1" applyFill="1" applyBorder="1" applyAlignment="1" applyProtection="1">
      <alignment vertical="top" wrapText="1"/>
      <protection locked="0"/>
    </xf>
    <xf numFmtId="0" fontId="51" fillId="10" borderId="6" xfId="5" applyFont="1" applyFill="1" applyBorder="1" applyAlignment="1" applyProtection="1">
      <alignment vertical="top" wrapText="1"/>
      <protection locked="0"/>
    </xf>
    <xf numFmtId="0" fontId="51" fillId="10" borderId="109" xfId="5" applyFont="1" applyFill="1" applyBorder="1" applyAlignment="1" applyProtection="1">
      <alignment vertical="top" wrapText="1"/>
      <protection locked="0"/>
    </xf>
    <xf numFmtId="0" fontId="39" fillId="0" borderId="0" xfId="5" applyFont="1" applyAlignment="1">
      <alignment horizontal="center"/>
    </xf>
    <xf numFmtId="1" fontId="18" fillId="14" borderId="8" xfId="5" applyNumberFormat="1" applyFont="1" applyFill="1" applyBorder="1" applyAlignment="1">
      <alignment horizontal="center" vertical="center" textRotation="90"/>
    </xf>
    <xf numFmtId="0" fontId="51" fillId="10" borderId="100" xfId="5" applyFont="1" applyFill="1" applyBorder="1" applyAlignment="1" applyProtection="1">
      <alignment horizontal="left" vertical="top" wrapText="1"/>
      <protection locked="0"/>
    </xf>
    <xf numFmtId="0" fontId="51" fillId="10" borderId="36" xfId="5" applyFont="1" applyFill="1" applyBorder="1" applyAlignment="1" applyProtection="1">
      <alignment horizontal="left" vertical="top" wrapText="1"/>
      <protection locked="0"/>
    </xf>
    <xf numFmtId="0" fontId="51" fillId="10" borderId="101" xfId="5" applyFont="1" applyFill="1" applyBorder="1" applyAlignment="1" applyProtection="1">
      <alignment horizontal="left" vertical="top" wrapText="1"/>
      <protection locked="0"/>
    </xf>
    <xf numFmtId="0" fontId="51" fillId="0" borderId="102" xfId="5" applyFont="1" applyBorder="1" applyAlignment="1">
      <alignment horizontal="left" vertical="top" wrapText="1"/>
    </xf>
    <xf numFmtId="0" fontId="51" fillId="0" borderId="32" xfId="5" applyFont="1" applyBorder="1" applyAlignment="1">
      <alignment horizontal="left" vertical="top" wrapText="1"/>
    </xf>
    <xf numFmtId="0" fontId="51" fillId="0" borderId="103" xfId="5" applyFont="1" applyBorder="1" applyAlignment="1">
      <alignment horizontal="left" vertical="top" wrapText="1"/>
    </xf>
    <xf numFmtId="0" fontId="51" fillId="0" borderId="44" xfId="5" applyFont="1" applyBorder="1" applyAlignment="1">
      <alignment vertical="top" wrapText="1"/>
    </xf>
    <xf numFmtId="0" fontId="51" fillId="0" borderId="19" xfId="5" applyFont="1" applyBorder="1" applyAlignment="1">
      <alignment vertical="top" wrapText="1"/>
    </xf>
    <xf numFmtId="0" fontId="51" fillId="0" borderId="20" xfId="5" applyFont="1" applyBorder="1" applyAlignment="1">
      <alignment vertical="top" wrapText="1"/>
    </xf>
    <xf numFmtId="0" fontId="51" fillId="10" borderId="106" xfId="5" applyFont="1" applyFill="1" applyBorder="1" applyAlignment="1" applyProtection="1">
      <alignment horizontal="left" vertical="top" wrapText="1"/>
      <protection locked="0"/>
    </xf>
    <xf numFmtId="0" fontId="51" fillId="10" borderId="6" xfId="5" applyFont="1" applyFill="1" applyBorder="1" applyAlignment="1" applyProtection="1">
      <alignment horizontal="left" vertical="top" wrapText="1"/>
      <protection locked="0"/>
    </xf>
    <xf numFmtId="0" fontId="51" fillId="10" borderId="107" xfId="5" applyFont="1" applyFill="1" applyBorder="1" applyAlignment="1" applyProtection="1">
      <alignment horizontal="left" vertical="top" wrapText="1"/>
      <protection locked="0"/>
    </xf>
  </cellXfs>
  <cellStyles count="6">
    <cellStyle name="Accent5" xfId="4" builtinId="45"/>
    <cellStyle name="Calculation" xfId="3" builtinId="22"/>
    <cellStyle name="Input" xfId="2" builtinId="20"/>
    <cellStyle name="Normal" xfId="0" builtinId="0"/>
    <cellStyle name="Normal 2" xfId="5" xr:uid="{3FDD1FC7-8A83-45AC-84BC-925DF0674E12}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0</xdr:row>
      <xdr:rowOff>28576</xdr:rowOff>
    </xdr:from>
    <xdr:ext cx="438149" cy="438149"/>
    <xdr:pic>
      <xdr:nvPicPr>
        <xdr:cNvPr id="2" name="Picture 17" descr="TSSA Red Logo">
          <a:extLst>
            <a:ext uri="{FF2B5EF4-FFF2-40B4-BE49-F238E27FC236}">
              <a16:creationId xmlns:a16="http://schemas.microsoft.com/office/drawing/2014/main" id="{67423174-EBCF-485A-93D5-8A6B567F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438149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58</xdr:col>
      <xdr:colOff>47629</xdr:colOff>
      <xdr:row>3</xdr:row>
      <xdr:rowOff>111125</xdr:rowOff>
    </xdr:from>
    <xdr:to>
      <xdr:col>58</xdr:col>
      <xdr:colOff>547687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D2BBC8E-391B-41DD-9972-66BA4530DDD0}"/>
            </a:ext>
          </a:extLst>
        </xdr:cNvPr>
        <xdr:cNvCxnSpPr/>
      </xdr:nvCxnSpPr>
      <xdr:spPr>
        <a:xfrm>
          <a:off x="21364579" y="844550"/>
          <a:ext cx="500058" cy="307975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41277</xdr:colOff>
      <xdr:row>4</xdr:row>
      <xdr:rowOff>96839</xdr:rowOff>
    </xdr:from>
    <xdr:to>
      <xdr:col>58</xdr:col>
      <xdr:colOff>515937</xdr:colOff>
      <xdr:row>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A17A3EB-811E-46D9-96C1-33FC6DDFA5B4}"/>
            </a:ext>
          </a:extLst>
        </xdr:cNvPr>
        <xdr:cNvCxnSpPr/>
      </xdr:nvCxnSpPr>
      <xdr:spPr>
        <a:xfrm>
          <a:off x="21358227" y="1039814"/>
          <a:ext cx="474660" cy="112711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39691</xdr:colOff>
      <xdr:row>15</xdr:row>
      <xdr:rowOff>111125</xdr:rowOff>
    </xdr:from>
    <xdr:to>
      <xdr:col>58</xdr:col>
      <xdr:colOff>587375</xdr:colOff>
      <xdr:row>16</xdr:row>
      <xdr:rowOff>158750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5E2FDC1-D946-403A-97AE-CF75CB9FB2DD}"/>
            </a:ext>
          </a:extLst>
        </xdr:cNvPr>
        <xdr:cNvCxnSpPr/>
      </xdr:nvCxnSpPr>
      <xdr:spPr>
        <a:xfrm>
          <a:off x="21356641" y="3397250"/>
          <a:ext cx="547684" cy="24765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33339</xdr:colOff>
      <xdr:row>16</xdr:row>
      <xdr:rowOff>96839</xdr:rowOff>
    </xdr:from>
    <xdr:to>
      <xdr:col>58</xdr:col>
      <xdr:colOff>571500</xdr:colOff>
      <xdr:row>16</xdr:row>
      <xdr:rowOff>182563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4566584-8846-4783-AFB8-E8D670E343C9}"/>
            </a:ext>
          </a:extLst>
        </xdr:cNvPr>
        <xdr:cNvCxnSpPr/>
      </xdr:nvCxnSpPr>
      <xdr:spPr>
        <a:xfrm>
          <a:off x="21350289" y="3582989"/>
          <a:ext cx="538161" cy="85724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EDAD%20Engineers\(06)%20Resources,%20Tools,%20&amp;%20Checklists\(5)%20Forms%20&amp;%20Checklists\(01)%20SPEC%20SHEETS%20for%20ED%20CAD%20295-22%20(2022)\TemplateMaster%20050,060,070,080,090,100%20(20240104).xlsx" TargetMode="External"/><Relationship Id="rId1" Type="http://schemas.openxmlformats.org/officeDocument/2006/relationships/externalLinkPath" Target="file:///W:\EDAD%20Engineers\(06)%20Resources,%20Tools,%20&amp;%20Checklists\(5)%20Forms%20&amp;%20Checklists\(01)%20SPEC%20SHEETS%20for%20ED%20CAD%20295-22%20(2022)\TemplateMaster%20050,060,070,080,090,100%20(202401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050 Simplified Revision"/>
      <sheetName val="060 Cab Mod-Wt Chg)"/>
      <sheetName val="070 Valve"/>
      <sheetName val="080 Locks"/>
      <sheetName val="090 MinB - blank"/>
      <sheetName val="100 LULA"/>
      <sheetName val="LULA"/>
    </sheetNames>
    <sheetDataSet>
      <sheetData sheetId="0"/>
      <sheetData sheetId="1">
        <row r="4">
          <cell r="BA4" t="str">
            <v>Electronic</v>
          </cell>
        </row>
        <row r="5">
          <cell r="BA5" t="str">
            <v>Electronic 2D</v>
          </cell>
        </row>
        <row r="6">
          <cell r="BA6" t="str">
            <v>Electronic 3D</v>
          </cell>
        </row>
        <row r="7">
          <cell r="BA7" t="str">
            <v>Mechanical</v>
          </cell>
        </row>
        <row r="8">
          <cell r="BA8" t="str">
            <v>N/A</v>
          </cell>
        </row>
        <row r="9">
          <cell r="BA9" t="str">
            <v>Unknown</v>
          </cell>
        </row>
        <row r="10">
          <cell r="BA10" t="str">
            <v>2D &amp; 3D Enhanced Detection</v>
          </cell>
        </row>
        <row r="11">
          <cell r="BA11" t="str">
            <v>2D Electronic - Smoke Sensitive</v>
          </cell>
        </row>
        <row r="12">
          <cell r="BA12" t="str">
            <v>2D Electronic - Not Smoke Sensitive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0928-1C7F-4193-9604-5FA6506B7518}">
  <sheetPr>
    <tabColor indexed="60"/>
  </sheetPr>
  <dimension ref="B1:BR56"/>
  <sheetViews>
    <sheetView showGridLines="0" showZeros="0" tabSelected="1" zoomScale="120" zoomScaleNormal="120" zoomScaleSheetLayoutView="120" workbookViewId="0">
      <selection activeCell="Q33" sqref="Q33:S33"/>
    </sheetView>
  </sheetViews>
  <sheetFormatPr defaultColWidth="9.1328125" defaultRowHeight="20.100000000000001" customHeight="1" outlineLevelRow="1" x14ac:dyDescent="0.35"/>
  <cols>
    <col min="1" max="1" width="2" style="3" customWidth="1"/>
    <col min="2" max="34" width="2.73046875" style="1" customWidth="1"/>
    <col min="35" max="35" width="9.1328125" style="1"/>
    <col min="36" max="36" width="9.1328125" style="1" customWidth="1"/>
    <col min="37" max="39" width="9.1328125" style="3" customWidth="1"/>
    <col min="40" max="41" width="9.1328125" style="4" customWidth="1"/>
    <col min="42" max="42" width="9.1328125" style="5" customWidth="1"/>
    <col min="43" max="43" width="11.265625" style="3" customWidth="1"/>
    <col min="44" max="44" width="13.1328125" style="3" customWidth="1"/>
    <col min="45" max="45" width="11.73046875" style="3" customWidth="1"/>
    <col min="46" max="52" width="9.1328125" style="3" customWidth="1"/>
    <col min="53" max="54" width="9.1328125" style="3"/>
    <col min="55" max="55" width="9.1328125" style="5"/>
    <col min="56" max="58" width="9.1328125" style="3"/>
    <col min="59" max="59" width="9.1328125" style="5"/>
    <col min="60" max="16384" width="9.1328125" style="3"/>
  </cols>
  <sheetData>
    <row r="1" spans="2:70" ht="22.5" customHeight="1" thickBot="1" x14ac:dyDescent="0.4">
      <c r="E1" s="257" t="s">
        <v>0</v>
      </c>
      <c r="F1" s="257"/>
      <c r="G1" s="257"/>
      <c r="H1" s="257"/>
      <c r="I1" s="257"/>
      <c r="J1" s="257"/>
      <c r="K1" s="258" t="s">
        <v>1</v>
      </c>
      <c r="L1" s="258"/>
      <c r="M1" s="258"/>
      <c r="N1" s="258"/>
      <c r="R1" s="259">
        <v>45524</v>
      </c>
      <c r="S1" s="259"/>
      <c r="T1" s="259"/>
      <c r="W1" s="260" t="s">
        <v>2</v>
      </c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"/>
    </row>
    <row r="2" spans="2:70" ht="20.25" customHeight="1" thickBot="1" x14ac:dyDescent="0.5">
      <c r="E2" s="257"/>
      <c r="F2" s="257"/>
      <c r="G2" s="257"/>
      <c r="H2" s="257"/>
      <c r="I2" s="257"/>
      <c r="J2" s="257"/>
      <c r="K2" s="261" t="s">
        <v>3</v>
      </c>
      <c r="L2" s="261"/>
      <c r="M2" s="261"/>
      <c r="N2" s="261"/>
      <c r="O2" s="262" t="str">
        <f>+IF(ISNA(Scope2),"Minor B (8.7.2.14 Alteration)",_xlfn.CONCAT(Scope2," ","Alteration"))</f>
        <v xml:space="preserve">  Alteration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6"/>
      <c r="AK2" s="7"/>
      <c r="AL2" s="8"/>
      <c r="BA2" s="231" t="s">
        <v>4</v>
      </c>
      <c r="BB2" s="232"/>
      <c r="BC2" s="232"/>
      <c r="BD2" s="232"/>
      <c r="BE2" s="232"/>
      <c r="BF2" s="232"/>
      <c r="BG2" s="232"/>
      <c r="BH2" s="233"/>
      <c r="BI2" s="232"/>
      <c r="BJ2" s="232"/>
      <c r="BK2" s="234"/>
    </row>
    <row r="3" spans="2:70" ht="15" customHeight="1" thickBot="1" x14ac:dyDescent="0.45">
      <c r="E3" s="257"/>
      <c r="F3" s="257"/>
      <c r="G3" s="257"/>
      <c r="H3" s="257"/>
      <c r="I3" s="257"/>
      <c r="J3" s="257"/>
      <c r="K3" s="235" t="str">
        <f>+D20</f>
        <v xml:space="preserve">     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6"/>
      <c r="AK3" s="12"/>
      <c r="AL3" s="1"/>
      <c r="AM3" s="1"/>
      <c r="AN3" s="13"/>
      <c r="AO3" s="13"/>
      <c r="BA3" s="14"/>
      <c r="BB3" s="15" t="s">
        <v>5</v>
      </c>
      <c r="BC3" s="15"/>
      <c r="BD3" s="15"/>
      <c r="BE3" s="15"/>
      <c r="BG3" s="16"/>
      <c r="BH3" s="17">
        <f>+IF(K19="Prior to Alteration",+Q19, CarM_wa-ThisAlteration)</f>
        <v>0</v>
      </c>
      <c r="BI3" s="18"/>
      <c r="BK3" s="19"/>
      <c r="BN3" s="20" t="s">
        <v>6</v>
      </c>
      <c r="BP3" s="20" t="s">
        <v>7</v>
      </c>
      <c r="BR3" s="20" t="s">
        <v>8</v>
      </c>
    </row>
    <row r="4" spans="2:70" ht="17.100000000000001" customHeight="1" x14ac:dyDescent="0.4">
      <c r="B4" s="236" t="s">
        <v>9</v>
      </c>
      <c r="C4" s="238">
        <v>100</v>
      </c>
      <c r="D4" s="240" t="s">
        <v>10</v>
      </c>
      <c r="E4" s="241"/>
      <c r="F4" s="241"/>
      <c r="G4" s="241"/>
      <c r="H4" s="241"/>
      <c r="I4" s="242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7"/>
      <c r="X4" s="248" t="s">
        <v>11</v>
      </c>
      <c r="Y4" s="249"/>
      <c r="Z4" s="250"/>
      <c r="AA4" s="250"/>
      <c r="AB4" s="250"/>
      <c r="AC4" s="250"/>
      <c r="AD4" s="250"/>
      <c r="AE4" s="250"/>
      <c r="AF4" s="250"/>
      <c r="AG4" s="250"/>
      <c r="AH4" s="251"/>
      <c r="AJ4" s="21" t="s">
        <v>12</v>
      </c>
      <c r="AK4" s="22"/>
      <c r="AL4" s="23"/>
      <c r="AM4" s="23"/>
      <c r="AN4" s="24"/>
      <c r="AO4" s="24"/>
      <c r="AP4" s="25"/>
      <c r="AQ4" s="26"/>
      <c r="AR4" s="27"/>
      <c r="BA4" s="28"/>
      <c r="BB4" s="1"/>
      <c r="BC4" s="1" t="s">
        <v>13</v>
      </c>
      <c r="BD4" s="1"/>
      <c r="BE4" s="1"/>
      <c r="BF4" s="29">
        <f>+Q15</f>
        <v>0</v>
      </c>
      <c r="BG4" s="30"/>
      <c r="BH4" s="1"/>
      <c r="BI4" s="1"/>
      <c r="BJ4" s="15"/>
      <c r="BK4" s="31"/>
      <c r="BN4" s="3" t="s">
        <v>14</v>
      </c>
      <c r="BP4" s="3" t="s">
        <v>15</v>
      </c>
      <c r="BR4" s="3" t="s">
        <v>16</v>
      </c>
    </row>
    <row r="5" spans="2:70" ht="17.100000000000001" customHeight="1" x14ac:dyDescent="0.4">
      <c r="B5" s="237"/>
      <c r="C5" s="239"/>
      <c r="D5" s="243"/>
      <c r="E5" s="244"/>
      <c r="F5" s="244"/>
      <c r="G5" s="244"/>
      <c r="H5" s="244"/>
      <c r="I5" s="245"/>
      <c r="J5" s="252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4"/>
      <c r="V5" s="255" t="s">
        <v>17</v>
      </c>
      <c r="W5" s="256"/>
      <c r="X5" s="263"/>
      <c r="Y5" s="264"/>
      <c r="Z5" s="264"/>
      <c r="AA5" s="264"/>
      <c r="AB5" s="264"/>
      <c r="AC5" s="264"/>
      <c r="AD5" s="264"/>
      <c r="AE5" s="264"/>
      <c r="AF5" s="264"/>
      <c r="AG5" s="264"/>
      <c r="AH5" s="265"/>
      <c r="AJ5" s="34"/>
      <c r="AK5" s="35"/>
      <c r="AL5" s="35"/>
      <c r="AM5" s="36"/>
      <c r="AN5" s="37"/>
      <c r="AO5" s="37"/>
      <c r="AP5" s="38"/>
      <c r="AQ5" s="39"/>
      <c r="AR5" s="40"/>
      <c r="BA5" s="14"/>
      <c r="BB5" s="1"/>
      <c r="BC5" s="15" t="s">
        <v>18</v>
      </c>
      <c r="BD5" s="15"/>
      <c r="BE5" s="1"/>
      <c r="BF5" s="29">
        <f>+Q16</f>
        <v>0</v>
      </c>
      <c r="BG5" s="41"/>
      <c r="BH5" s="1"/>
      <c r="BI5" s="1"/>
      <c r="BJ5" s="1"/>
      <c r="BK5" s="31"/>
      <c r="BN5" s="3" t="s">
        <v>19</v>
      </c>
      <c r="BR5" s="3" t="s">
        <v>20</v>
      </c>
    </row>
    <row r="6" spans="2:70" ht="17.100000000000001" customHeight="1" x14ac:dyDescent="0.35">
      <c r="B6" s="237"/>
      <c r="C6" s="266">
        <v>110</v>
      </c>
      <c r="D6" s="268" t="s">
        <v>21</v>
      </c>
      <c r="E6" s="268"/>
      <c r="F6" s="268"/>
      <c r="G6" s="268"/>
      <c r="H6" s="268"/>
      <c r="I6" s="268"/>
      <c r="J6" s="269"/>
      <c r="K6" s="42">
        <v>1</v>
      </c>
      <c r="L6" s="270"/>
      <c r="M6" s="271"/>
      <c r="N6" s="271"/>
      <c r="O6" s="271"/>
      <c r="P6" s="271"/>
      <c r="Q6" s="271"/>
      <c r="R6" s="272"/>
      <c r="S6" s="43">
        <v>2</v>
      </c>
      <c r="T6" s="270" t="s">
        <v>22</v>
      </c>
      <c r="U6" s="271"/>
      <c r="V6" s="271"/>
      <c r="W6" s="271"/>
      <c r="X6" s="271"/>
      <c r="Y6" s="271"/>
      <c r="Z6" s="272"/>
      <c r="AA6" s="43">
        <v>3</v>
      </c>
      <c r="AB6" s="273"/>
      <c r="AC6" s="274"/>
      <c r="AD6" s="274"/>
      <c r="AE6" s="274"/>
      <c r="AF6" s="274"/>
      <c r="AG6" s="274"/>
      <c r="AH6" s="275"/>
      <c r="AJ6" s="34"/>
      <c r="AK6" s="36"/>
      <c r="AL6" s="36"/>
      <c r="AM6" s="36"/>
      <c r="AN6" s="37"/>
      <c r="AO6" s="37"/>
      <c r="AP6" s="38"/>
      <c r="AQ6" s="39"/>
      <c r="AR6" s="40"/>
      <c r="BA6" s="14"/>
      <c r="BB6" s="1" t="s">
        <v>23</v>
      </c>
      <c r="BC6" s="44"/>
      <c r="BD6" s="15"/>
      <c r="BE6" s="1"/>
      <c r="BF6" s="1"/>
      <c r="BG6" s="16" t="s">
        <v>24</v>
      </c>
      <c r="BH6" s="17">
        <f>+IF(BF5&gt;0,BF5,BF4)</f>
        <v>0</v>
      </c>
      <c r="BI6" s="12" t="s">
        <v>25</v>
      </c>
      <c r="BJ6" s="1"/>
      <c r="BK6" s="45"/>
      <c r="BN6" s="3" t="s">
        <v>26</v>
      </c>
      <c r="BR6" s="3" t="s">
        <v>27</v>
      </c>
    </row>
    <row r="7" spans="2:70" ht="17.100000000000001" customHeight="1" thickBot="1" x14ac:dyDescent="0.4">
      <c r="B7" s="237"/>
      <c r="C7" s="267"/>
      <c r="D7" s="244"/>
      <c r="E7" s="244"/>
      <c r="F7" s="244"/>
      <c r="G7" s="244"/>
      <c r="H7" s="244"/>
      <c r="I7" s="244"/>
      <c r="J7" s="245"/>
      <c r="K7" s="46">
        <v>4</v>
      </c>
      <c r="L7" s="276"/>
      <c r="M7" s="277"/>
      <c r="N7" s="277"/>
      <c r="O7" s="277"/>
      <c r="P7" s="277"/>
      <c r="Q7" s="277"/>
      <c r="R7" s="278"/>
      <c r="S7" s="47">
        <v>5</v>
      </c>
      <c r="T7" s="276" t="s">
        <v>22</v>
      </c>
      <c r="U7" s="277"/>
      <c r="V7" s="277"/>
      <c r="W7" s="277"/>
      <c r="X7" s="277"/>
      <c r="Y7" s="277"/>
      <c r="Z7" s="278"/>
      <c r="AA7" s="47">
        <v>6</v>
      </c>
      <c r="AB7" s="279"/>
      <c r="AC7" s="280"/>
      <c r="AD7" s="280"/>
      <c r="AE7" s="280"/>
      <c r="AF7" s="280"/>
      <c r="AG7" s="280"/>
      <c r="AH7" s="281"/>
      <c r="AJ7" s="34"/>
      <c r="AK7" s="39"/>
      <c r="AL7" s="39"/>
      <c r="AM7" s="39"/>
      <c r="AN7" s="48"/>
      <c r="AO7" s="48"/>
      <c r="AP7" s="38"/>
      <c r="AQ7" s="39"/>
      <c r="AR7" s="40"/>
      <c r="BA7" s="28"/>
      <c r="BB7" s="1" t="s">
        <v>28</v>
      </c>
      <c r="BC7" s="1"/>
      <c r="BD7" s="1"/>
      <c r="BE7" s="15"/>
      <c r="BF7" s="15"/>
      <c r="BG7" s="49" t="s">
        <v>24</v>
      </c>
      <c r="BH7" s="50">
        <f>+Q17</f>
        <v>0</v>
      </c>
      <c r="BI7" s="1"/>
      <c r="BJ7" s="1"/>
      <c r="BK7" s="31"/>
      <c r="BR7" s="3" t="s">
        <v>29</v>
      </c>
    </row>
    <row r="8" spans="2:70" ht="17.100000000000001" customHeight="1" thickTop="1" x14ac:dyDescent="0.35">
      <c r="B8" s="237"/>
      <c r="C8" s="266">
        <v>120</v>
      </c>
      <c r="D8" s="293" t="s">
        <v>30</v>
      </c>
      <c r="E8" s="293"/>
      <c r="F8" s="293"/>
      <c r="G8" s="293"/>
      <c r="H8" s="293"/>
      <c r="I8" s="294"/>
      <c r="J8" s="297"/>
      <c r="K8" s="298"/>
      <c r="L8" s="298"/>
      <c r="M8" s="298"/>
      <c r="N8" s="298"/>
      <c r="O8" s="298"/>
      <c r="P8" s="298"/>
      <c r="Q8" s="298"/>
      <c r="R8" s="299"/>
      <c r="S8" s="303">
        <v>130</v>
      </c>
      <c r="T8" s="305" t="s">
        <v>31</v>
      </c>
      <c r="U8" s="305"/>
      <c r="V8" s="305"/>
      <c r="W8" s="305"/>
      <c r="X8" s="305"/>
      <c r="Y8" s="306"/>
      <c r="Z8" s="284"/>
      <c r="AA8" s="285"/>
      <c r="AB8" s="285"/>
      <c r="AC8" s="285"/>
      <c r="AD8" s="285"/>
      <c r="AE8" s="285"/>
      <c r="AF8" s="285"/>
      <c r="AG8" s="285"/>
      <c r="AH8" s="51"/>
      <c r="AJ8" s="34"/>
      <c r="AK8" s="39"/>
      <c r="AL8" s="39"/>
      <c r="AM8" s="39"/>
      <c r="AN8" s="48"/>
      <c r="AO8" s="48"/>
      <c r="AP8" s="38"/>
      <c r="AQ8" s="39"/>
      <c r="AR8" s="40"/>
      <c r="BA8" s="28"/>
      <c r="BB8" s="52" t="s">
        <v>32</v>
      </c>
      <c r="BC8" s="1"/>
      <c r="BD8" s="1"/>
      <c r="BE8" s="1"/>
      <c r="BF8" s="15"/>
      <c r="BG8" s="49" t="s">
        <v>33</v>
      </c>
      <c r="BH8" s="53">
        <f>+CarM_wb-OCW-Tags</f>
        <v>0</v>
      </c>
      <c r="BI8" s="1"/>
      <c r="BJ8" s="1"/>
      <c r="BK8" s="31"/>
      <c r="BR8" s="3" t="s">
        <v>34</v>
      </c>
    </row>
    <row r="9" spans="2:70" ht="17.100000000000001" customHeight="1" x14ac:dyDescent="0.35">
      <c r="B9" s="237"/>
      <c r="C9" s="267"/>
      <c r="D9" s="295"/>
      <c r="E9" s="295"/>
      <c r="F9" s="295"/>
      <c r="G9" s="295"/>
      <c r="H9" s="295"/>
      <c r="I9" s="296"/>
      <c r="J9" s="300"/>
      <c r="K9" s="301"/>
      <c r="L9" s="301"/>
      <c r="M9" s="301"/>
      <c r="N9" s="301"/>
      <c r="O9" s="301"/>
      <c r="P9" s="301"/>
      <c r="Q9" s="301"/>
      <c r="R9" s="302"/>
      <c r="S9" s="304"/>
      <c r="T9" s="295" t="s">
        <v>35</v>
      </c>
      <c r="U9" s="295"/>
      <c r="V9" s="295"/>
      <c r="W9" s="295"/>
      <c r="X9" s="295"/>
      <c r="Y9" s="296"/>
      <c r="Z9" s="289"/>
      <c r="AA9" s="290"/>
      <c r="AB9" s="290"/>
      <c r="AC9" s="290"/>
      <c r="AD9" s="290"/>
      <c r="AE9" s="290"/>
      <c r="AF9" s="290"/>
      <c r="AG9" s="290"/>
      <c r="AH9" s="54"/>
      <c r="AJ9" s="34"/>
      <c r="AK9" s="39"/>
      <c r="AL9" s="39"/>
      <c r="AM9" s="39"/>
      <c r="AN9" s="48"/>
      <c r="AO9" s="48"/>
      <c r="AP9" s="38"/>
      <c r="AQ9" s="39"/>
      <c r="AR9" s="40"/>
      <c r="BA9" s="55"/>
      <c r="BB9" s="56"/>
      <c r="BC9" s="56"/>
      <c r="BD9" s="56"/>
      <c r="BE9" s="56"/>
      <c r="BF9" s="57"/>
      <c r="BG9" s="58"/>
      <c r="BH9" s="56"/>
      <c r="BI9" s="56"/>
      <c r="BJ9" s="56"/>
      <c r="BK9" s="59"/>
    </row>
    <row r="10" spans="2:70" ht="17.100000000000001" customHeight="1" x14ac:dyDescent="0.35">
      <c r="B10" s="237"/>
      <c r="C10" s="266">
        <v>180</v>
      </c>
      <c r="D10" s="282" t="s">
        <v>36</v>
      </c>
      <c r="E10" s="282"/>
      <c r="F10" s="282"/>
      <c r="G10" s="282"/>
      <c r="H10" s="282"/>
      <c r="I10" s="283"/>
      <c r="J10" s="284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6"/>
      <c r="AF10" s="287" t="s">
        <v>37</v>
      </c>
      <c r="AG10" s="287"/>
      <c r="AH10" s="288"/>
      <c r="AJ10" s="34"/>
      <c r="AK10" s="39"/>
      <c r="AL10" s="39"/>
      <c r="AM10" s="39"/>
      <c r="AN10" s="48"/>
      <c r="AO10" s="48"/>
      <c r="AP10" s="38"/>
      <c r="AQ10" s="39"/>
      <c r="AR10" s="40"/>
      <c r="BA10" s="28"/>
      <c r="BB10" s="1"/>
      <c r="BC10" s="1"/>
      <c r="BD10" s="15"/>
      <c r="BE10" s="15"/>
      <c r="BF10" s="15"/>
      <c r="BG10" s="15"/>
      <c r="BH10" s="15"/>
      <c r="BI10" s="1"/>
      <c r="BJ10" s="15"/>
      <c r="BK10" s="31"/>
    </row>
    <row r="11" spans="2:70" ht="17.100000000000001" customHeight="1" x14ac:dyDescent="0.35">
      <c r="B11" s="237"/>
      <c r="C11" s="267"/>
      <c r="D11" s="244"/>
      <c r="E11" s="244"/>
      <c r="F11" s="244"/>
      <c r="G11" s="244"/>
      <c r="H11" s="244"/>
      <c r="I11" s="245"/>
      <c r="J11" s="289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1"/>
      <c r="AF11" s="289"/>
      <c r="AG11" s="290"/>
      <c r="AH11" s="292"/>
      <c r="AJ11" s="34"/>
      <c r="AK11" s="39"/>
      <c r="AL11" s="39"/>
      <c r="AM11" s="39"/>
      <c r="AN11" s="48"/>
      <c r="AO11" s="48"/>
      <c r="AP11" s="38"/>
      <c r="AQ11" s="39"/>
      <c r="AR11" s="40"/>
      <c r="BA11" s="14"/>
      <c r="BB11" s="60" t="s">
        <v>38</v>
      </c>
      <c r="BC11" s="1"/>
      <c r="BD11" s="15"/>
      <c r="BE11" s="15"/>
      <c r="BF11" s="15"/>
      <c r="BG11" s="15"/>
      <c r="BH11" s="61">
        <f>+CarM_wb</f>
        <v>0</v>
      </c>
      <c r="BI11" s="16"/>
      <c r="BJ11" s="15"/>
      <c r="BK11" s="45"/>
    </row>
    <row r="12" spans="2:70" ht="18.95" customHeight="1" thickBot="1" x14ac:dyDescent="0.4">
      <c r="B12" s="237"/>
      <c r="C12" s="62">
        <v>1340</v>
      </c>
      <c r="D12" s="325" t="s">
        <v>39</v>
      </c>
      <c r="E12" s="326"/>
      <c r="F12" s="326"/>
      <c r="G12" s="326"/>
      <c r="H12" s="326"/>
      <c r="I12" s="327"/>
      <c r="J12" s="328"/>
      <c r="K12" s="329"/>
      <c r="L12" s="329"/>
      <c r="M12" s="329"/>
      <c r="N12" s="329"/>
      <c r="O12" s="329"/>
      <c r="P12" s="329"/>
      <c r="Q12" s="329"/>
      <c r="R12" s="330"/>
      <c r="S12" s="62">
        <v>185</v>
      </c>
      <c r="T12" s="331" t="s">
        <v>40</v>
      </c>
      <c r="U12" s="332"/>
      <c r="V12" s="332"/>
      <c r="W12" s="332"/>
      <c r="X12" s="332"/>
      <c r="Y12" s="332"/>
      <c r="Z12" s="332"/>
      <c r="AA12" s="333"/>
      <c r="AB12" s="333"/>
      <c r="AC12" s="333"/>
      <c r="AD12" s="333"/>
      <c r="AE12" s="333"/>
      <c r="AF12" s="333"/>
      <c r="AG12" s="333"/>
      <c r="AH12" s="334"/>
      <c r="AJ12" s="34"/>
      <c r="AK12" s="39"/>
      <c r="AL12" s="39"/>
      <c r="AM12" s="39"/>
      <c r="AN12" s="48"/>
      <c r="AO12" s="48"/>
      <c r="AP12" s="38"/>
      <c r="AQ12" s="39"/>
      <c r="AR12" s="40"/>
      <c r="BA12" s="14"/>
      <c r="BB12" s="63" t="s">
        <v>41</v>
      </c>
      <c r="BC12" s="1"/>
      <c r="BD12" s="15"/>
      <c r="BE12" s="15"/>
      <c r="BF12" s="15"/>
      <c r="BG12" s="49" t="s">
        <v>33</v>
      </c>
      <c r="BH12" s="64">
        <f>+AC30</f>
        <v>0</v>
      </c>
      <c r="BI12" s="15"/>
      <c r="BJ12" s="15"/>
      <c r="BK12" s="45"/>
    </row>
    <row r="13" spans="2:70" ht="18.95" customHeight="1" thickTop="1" thickBot="1" x14ac:dyDescent="0.4">
      <c r="B13" s="32"/>
      <c r="C13" s="33">
        <v>250</v>
      </c>
      <c r="D13" s="335" t="s">
        <v>42</v>
      </c>
      <c r="E13" s="335"/>
      <c r="F13" s="335"/>
      <c r="G13" s="335"/>
      <c r="H13" s="335"/>
      <c r="I13" s="336"/>
      <c r="J13" s="337"/>
      <c r="K13" s="338"/>
      <c r="L13" s="338"/>
      <c r="M13" s="338"/>
      <c r="N13" s="338"/>
      <c r="O13" s="338"/>
      <c r="P13" s="338"/>
      <c r="Q13" s="338"/>
      <c r="R13" s="339"/>
      <c r="S13" s="65">
        <v>520</v>
      </c>
      <c r="T13" s="340" t="s">
        <v>43</v>
      </c>
      <c r="U13" s="341"/>
      <c r="V13" s="341"/>
      <c r="W13" s="341"/>
      <c r="X13" s="341"/>
      <c r="Y13" s="66"/>
      <c r="Z13" s="67"/>
      <c r="AA13" s="342"/>
      <c r="AB13" s="343"/>
      <c r="AC13" s="343"/>
      <c r="AD13" s="343"/>
      <c r="AE13" s="344"/>
      <c r="AF13" s="345">
        <f>+IF(WR&gt;0,WR,WO)</f>
        <v>0</v>
      </c>
      <c r="AG13" s="345"/>
      <c r="AH13" s="346"/>
      <c r="AJ13" s="34"/>
      <c r="AK13" s="39"/>
      <c r="AL13" s="39"/>
      <c r="AM13" s="39"/>
      <c r="AN13" s="48"/>
      <c r="AO13" s="48"/>
      <c r="AP13" s="68"/>
      <c r="AQ13" s="69"/>
      <c r="AR13" s="40"/>
      <c r="BA13" s="14"/>
      <c r="BB13" s="15" t="s">
        <v>44</v>
      </c>
      <c r="BC13" s="1"/>
      <c r="BD13" s="15"/>
      <c r="BE13" s="15"/>
      <c r="BF13" s="15"/>
      <c r="BG13" s="15"/>
      <c r="BH13" s="70">
        <f>+CarM_wb+ThisAlteration</f>
        <v>0</v>
      </c>
      <c r="BI13" s="15"/>
      <c r="BJ13" s="15"/>
      <c r="BK13" s="45"/>
    </row>
    <row r="14" spans="2:70" s="1" customFormat="1" ht="15.95" customHeight="1" thickBot="1" x14ac:dyDescent="0.5">
      <c r="B14" s="32"/>
      <c r="C14" s="307" t="s">
        <v>45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9"/>
      <c r="AJ14" s="34"/>
      <c r="AK14" s="36"/>
      <c r="AL14" s="36"/>
      <c r="AM14" s="71"/>
      <c r="AN14" s="37"/>
      <c r="AO14" s="37"/>
      <c r="AP14" s="72"/>
      <c r="AQ14" s="73"/>
      <c r="AR14" s="74"/>
      <c r="BA14" s="231" t="s">
        <v>46</v>
      </c>
      <c r="BB14" s="232"/>
      <c r="BC14" s="232"/>
      <c r="BD14" s="232"/>
      <c r="BE14" s="232"/>
      <c r="BF14" s="232"/>
      <c r="BG14" s="232"/>
      <c r="BH14" s="232"/>
      <c r="BI14" s="232"/>
      <c r="BJ14" s="232"/>
      <c r="BK14" s="234"/>
    </row>
    <row r="15" spans="2:70" s="15" customFormat="1" ht="15.75" customHeight="1" x14ac:dyDescent="0.35">
      <c r="B15" s="32"/>
      <c r="C15" s="12" t="s">
        <v>47</v>
      </c>
      <c r="D15" s="1"/>
      <c r="E15" s="1"/>
      <c r="I15" s="12"/>
      <c r="P15" s="75"/>
      <c r="Q15" s="310"/>
      <c r="R15" s="310"/>
      <c r="S15" s="310"/>
      <c r="T15" s="7" t="s">
        <v>48</v>
      </c>
      <c r="U15" s="311" t="str">
        <f>+IF(ISBLANK(Q16),"",_xlfn.CONCAT(BJ16," ",BI17," ",BJ17,))</f>
        <v/>
      </c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2"/>
      <c r="AJ15" s="76"/>
      <c r="AK15" s="73"/>
      <c r="AL15" s="73"/>
      <c r="AM15" s="73"/>
      <c r="AN15" s="77"/>
      <c r="AO15" s="77"/>
      <c r="AP15" s="78"/>
      <c r="AQ15" s="35"/>
      <c r="AR15" s="79"/>
      <c r="BA15" s="80"/>
      <c r="BB15" s="81" t="s">
        <v>49</v>
      </c>
      <c r="BC15" s="81"/>
      <c r="BD15" s="81"/>
      <c r="BE15" s="81"/>
      <c r="BF15" s="12"/>
      <c r="BG15" s="82"/>
      <c r="BH15" s="17">
        <f>+IF(K19="After alteration",+Q19,CarM_wb+ThisAlteration)</f>
        <v>0</v>
      </c>
      <c r="BI15" s="83"/>
      <c r="BJ15" s="84"/>
      <c r="BK15" s="85"/>
    </row>
    <row r="16" spans="2:70" s="1" customFormat="1" ht="15.95" customHeight="1" x14ac:dyDescent="0.35">
      <c r="B16" s="32"/>
      <c r="C16" s="12" t="s">
        <v>50</v>
      </c>
      <c r="D16" s="15"/>
      <c r="E16" s="15"/>
      <c r="F16" s="12"/>
      <c r="G16" s="12"/>
      <c r="H16" s="12"/>
      <c r="I16" s="12"/>
      <c r="J16" s="12"/>
      <c r="K16" s="86"/>
      <c r="L16" s="86"/>
      <c r="M16" s="86"/>
      <c r="N16" s="86"/>
      <c r="O16" s="86"/>
      <c r="P16" s="75"/>
      <c r="Q16" s="313"/>
      <c r="R16" s="313"/>
      <c r="S16" s="313"/>
      <c r="T16" s="7" t="s">
        <v>48</v>
      </c>
      <c r="U16" s="314" t="s">
        <v>51</v>
      </c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6"/>
      <c r="AJ16" s="34"/>
      <c r="AK16" s="36"/>
      <c r="AL16" s="36"/>
      <c r="AM16" s="36"/>
      <c r="AN16" s="77"/>
      <c r="AO16" s="77"/>
      <c r="AP16" s="87"/>
      <c r="AQ16" s="35"/>
      <c r="AR16" s="88"/>
      <c r="AS16" s="12"/>
      <c r="AT16" s="12"/>
      <c r="AU16" s="12"/>
      <c r="AV16" s="12"/>
      <c r="BA16" s="28"/>
      <c r="BE16" s="89" t="s">
        <v>52</v>
      </c>
      <c r="BF16" s="90">
        <f>+WO</f>
        <v>0</v>
      </c>
      <c r="BG16" s="16"/>
      <c r="BJ16" s="15" t="s">
        <v>53</v>
      </c>
      <c r="BK16" s="91"/>
    </row>
    <row r="17" spans="2:68" s="1" customFormat="1" ht="15.95" customHeight="1" x14ac:dyDescent="0.35">
      <c r="B17" s="32"/>
      <c r="C17" s="92"/>
      <c r="D17" s="12"/>
      <c r="E17" s="12" t="s">
        <v>54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3" t="s">
        <v>33</v>
      </c>
      <c r="Q17" s="323">
        <v>0</v>
      </c>
      <c r="R17" s="323"/>
      <c r="S17" s="323"/>
      <c r="T17" s="12" t="s">
        <v>48</v>
      </c>
      <c r="U17" s="317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9"/>
      <c r="AJ17" s="34"/>
      <c r="AK17" s="94"/>
      <c r="AL17" s="36"/>
      <c r="AM17" s="36"/>
      <c r="AN17" s="37"/>
      <c r="AO17" s="37"/>
      <c r="AP17" s="95"/>
      <c r="AQ17" s="35"/>
      <c r="AR17" s="74"/>
      <c r="AS17" s="12"/>
      <c r="AT17" s="12"/>
      <c r="AU17" s="12"/>
      <c r="AV17" s="12"/>
      <c r="BA17" s="14"/>
      <c r="BD17" s="15"/>
      <c r="BE17" s="96" t="s">
        <v>55</v>
      </c>
      <c r="BF17" s="97">
        <f>+WR</f>
        <v>0</v>
      </c>
      <c r="BI17" s="98" t="str">
        <f>+IF(BF16=0," ",(BF17-BF16)/BF16*100)</f>
        <v xml:space="preserve"> </v>
      </c>
      <c r="BJ17" s="99" t="s">
        <v>56</v>
      </c>
      <c r="BK17" s="91"/>
    </row>
    <row r="18" spans="2:68" s="1" customFormat="1" ht="15.95" customHeight="1" thickBot="1" x14ac:dyDescent="0.4">
      <c r="B18" s="32"/>
      <c r="C18" s="92"/>
      <c r="D18" s="12"/>
      <c r="E18" s="12" t="s">
        <v>57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93" t="s">
        <v>33</v>
      </c>
      <c r="Q18" s="324">
        <f>+Unrecorded</f>
        <v>0</v>
      </c>
      <c r="R18" s="324"/>
      <c r="S18" s="324"/>
      <c r="T18" s="12" t="s">
        <v>48</v>
      </c>
      <c r="U18" s="320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2"/>
      <c r="AJ18" s="34"/>
      <c r="AK18" s="36"/>
      <c r="AL18" s="36"/>
      <c r="AM18" s="36"/>
      <c r="AN18" s="36"/>
      <c r="AO18" s="36"/>
      <c r="AP18" s="36"/>
      <c r="AQ18" s="36"/>
      <c r="AR18" s="74"/>
      <c r="BA18" s="14"/>
      <c r="BB18" s="52" t="s">
        <v>58</v>
      </c>
      <c r="BD18" s="15"/>
      <c r="BE18" s="15"/>
      <c r="BF18" s="15"/>
      <c r="BG18" s="16" t="s">
        <v>24</v>
      </c>
      <c r="BH18" s="61">
        <f>+OCW</f>
        <v>0</v>
      </c>
      <c r="BI18" s="99" t="s">
        <v>25</v>
      </c>
      <c r="BK18" s="45"/>
    </row>
    <row r="19" spans="2:68" s="15" customFormat="1" ht="15.75" customHeight="1" thickTop="1" x14ac:dyDescent="0.4">
      <c r="B19" s="32"/>
      <c r="C19" s="100" t="s">
        <v>59</v>
      </c>
      <c r="D19" s="1"/>
      <c r="E19" s="1"/>
      <c r="F19" s="12"/>
      <c r="G19" s="12"/>
      <c r="H19" s="12"/>
      <c r="I19" s="12"/>
      <c r="J19" s="101"/>
      <c r="K19" s="354" t="s">
        <v>125</v>
      </c>
      <c r="L19" s="355"/>
      <c r="M19" s="355"/>
      <c r="N19" s="355"/>
      <c r="O19" s="356"/>
      <c r="P19" s="93" t="s">
        <v>60</v>
      </c>
      <c r="Q19" s="357"/>
      <c r="R19" s="357"/>
      <c r="S19" s="357"/>
      <c r="T19" s="12" t="s">
        <v>48</v>
      </c>
      <c r="U19" s="41"/>
      <c r="V19" s="12" t="s">
        <v>61</v>
      </c>
      <c r="W19" s="12"/>
      <c r="X19" s="12"/>
      <c r="Y19" s="12"/>
      <c r="Z19" s="12"/>
      <c r="AA19" s="12"/>
      <c r="AB19" s="12"/>
      <c r="AE19" s="358">
        <f>+FiveP</f>
        <v>0.01</v>
      </c>
      <c r="AF19" s="358"/>
      <c r="AG19" s="358"/>
      <c r="AH19" s="102" t="s">
        <v>48</v>
      </c>
      <c r="AJ19" s="103"/>
      <c r="AK19" s="36"/>
      <c r="AL19" s="104"/>
      <c r="AM19" s="104"/>
      <c r="AN19" s="77"/>
      <c r="AO19" s="77"/>
      <c r="AP19" s="105"/>
      <c r="AQ19" s="36"/>
      <c r="AR19" s="106"/>
      <c r="AS19" s="12"/>
      <c r="AT19" s="12"/>
      <c r="BA19" s="28"/>
      <c r="BB19" s="52" t="s">
        <v>62</v>
      </c>
      <c r="BC19" s="1"/>
      <c r="BD19" s="1"/>
      <c r="BE19" s="1"/>
      <c r="BG19" s="49" t="s">
        <v>24</v>
      </c>
      <c r="BH19" s="61">
        <f>+Tags</f>
        <v>0</v>
      </c>
      <c r="BI19" s="1"/>
      <c r="BJ19" s="1"/>
      <c r="BK19" s="31"/>
      <c r="BL19" s="1"/>
      <c r="BM19" s="1"/>
    </row>
    <row r="20" spans="2:68" s="15" customFormat="1" ht="15.75" customHeight="1" thickBot="1" x14ac:dyDescent="0.45">
      <c r="B20" s="32"/>
      <c r="C20" s="12"/>
      <c r="D20" s="107" t="str">
        <f>+IF(ISNA(BC39),"NET ZERO weight Change Alteration",_xlfn.CONCAT(Scope1, " ", Scope2, " ", Scope3))</f>
        <v xml:space="preserve">     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08"/>
      <c r="R20" s="108"/>
      <c r="S20" s="108"/>
      <c r="T20" s="1"/>
      <c r="U20" s="41"/>
      <c r="V20" s="109" t="s">
        <v>63</v>
      </c>
      <c r="W20" s="110"/>
      <c r="X20" s="110"/>
      <c r="Y20" s="110"/>
      <c r="Z20" s="110"/>
      <c r="AA20" s="110"/>
      <c r="AB20" s="110"/>
      <c r="AC20" s="110"/>
      <c r="AD20" s="1"/>
      <c r="AE20" s="358">
        <f>+CWCAA</f>
        <v>0</v>
      </c>
      <c r="AF20" s="358"/>
      <c r="AG20" s="358"/>
      <c r="AH20" s="111" t="s">
        <v>48</v>
      </c>
      <c r="AJ20" s="76"/>
      <c r="AK20" s="36"/>
      <c r="AL20" s="104"/>
      <c r="AM20" s="104"/>
      <c r="AN20" s="77"/>
      <c r="AO20" s="77"/>
      <c r="AP20" s="105"/>
      <c r="AQ20" s="36"/>
      <c r="AR20" s="106"/>
      <c r="BA20" s="28"/>
      <c r="BB20" s="60" t="s">
        <v>41</v>
      </c>
      <c r="BC20" s="1"/>
      <c r="BD20" s="1"/>
      <c r="BF20" s="12"/>
      <c r="BG20" s="49" t="s">
        <v>33</v>
      </c>
      <c r="BH20" s="112">
        <f>+ThisAlteration</f>
        <v>0</v>
      </c>
      <c r="BI20" s="1"/>
      <c r="BJ20" s="1"/>
      <c r="BK20" s="31"/>
      <c r="BL20" s="1"/>
      <c r="BM20" s="1"/>
    </row>
    <row r="21" spans="2:68" s="15" customFormat="1" ht="15.75" customHeight="1" thickTop="1" thickBot="1" x14ac:dyDescent="0.45">
      <c r="B21" s="32"/>
      <c r="C21" s="12"/>
      <c r="D21" s="107"/>
      <c r="E21" s="1"/>
      <c r="F21" s="1"/>
      <c r="G21" s="1"/>
      <c r="H21" s="1"/>
      <c r="I21" s="1"/>
      <c r="J21" s="1"/>
      <c r="K21" s="1"/>
      <c r="L21" s="12"/>
      <c r="M21" s="12"/>
      <c r="N21" s="12"/>
      <c r="O21" s="113" t="s">
        <v>64</v>
      </c>
      <c r="P21" s="1"/>
      <c r="Q21" s="359">
        <f>+IF(K19="Prior to alteration",FCM_wb,FCM_wa)</f>
        <v>0</v>
      </c>
      <c r="R21" s="360"/>
      <c r="S21" s="361"/>
      <c r="T21" s="114" t="s">
        <v>48</v>
      </c>
      <c r="U21" s="41"/>
      <c r="V21" s="109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1"/>
      <c r="AJ21" s="76"/>
      <c r="AK21" s="73"/>
      <c r="AL21" s="73"/>
      <c r="AM21" s="73"/>
      <c r="AN21" s="115"/>
      <c r="AO21" s="115"/>
      <c r="AP21" s="105"/>
      <c r="AQ21" s="73"/>
      <c r="AR21" s="106"/>
      <c r="BA21" s="28"/>
      <c r="BB21" s="52" t="s">
        <v>65</v>
      </c>
      <c r="BC21" s="1"/>
      <c r="BD21" s="1"/>
      <c r="BE21" s="1"/>
      <c r="BG21" s="49" t="s">
        <v>33</v>
      </c>
      <c r="BH21" s="53">
        <f>+Unrecorded</f>
        <v>0</v>
      </c>
      <c r="BI21" s="16"/>
      <c r="BK21" s="31"/>
      <c r="BL21" s="1"/>
      <c r="BM21" s="1"/>
    </row>
    <row r="22" spans="2:68" s="15" customFormat="1" ht="15.75" customHeight="1" x14ac:dyDescent="0.4">
      <c r="B22" s="32"/>
      <c r="U22" s="41"/>
      <c r="AH22" s="45"/>
      <c r="AJ22" s="76"/>
      <c r="AK22" s="73"/>
      <c r="AL22" s="73"/>
      <c r="AM22" s="73"/>
      <c r="AN22" s="73"/>
      <c r="AO22" s="73"/>
      <c r="AP22" s="105"/>
      <c r="AQ22" s="73"/>
      <c r="AR22" s="79"/>
      <c r="BA22" s="14"/>
      <c r="BC22" s="1"/>
      <c r="BF22" s="1"/>
      <c r="BK22" s="116"/>
    </row>
    <row r="23" spans="2:68" s="15" customFormat="1" ht="15.95" customHeight="1" thickBot="1" x14ac:dyDescent="0.5">
      <c r="B23" s="32"/>
      <c r="C23" s="307" t="s">
        <v>66</v>
      </c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9"/>
      <c r="AJ23" s="76"/>
      <c r="AK23" s="73"/>
      <c r="AL23" s="73"/>
      <c r="AM23" s="73"/>
      <c r="AN23" s="73"/>
      <c r="AO23" s="73"/>
      <c r="AP23" s="73"/>
      <c r="AQ23" s="73"/>
      <c r="AR23" s="79"/>
      <c r="BA23" s="14"/>
      <c r="BB23" s="15" t="s">
        <v>67</v>
      </c>
      <c r="BC23" s="1"/>
      <c r="BF23" s="1"/>
      <c r="BH23" s="17">
        <f>+CarM_wa</f>
        <v>0</v>
      </c>
      <c r="BK23" s="45"/>
    </row>
    <row r="24" spans="2:68" s="15" customFormat="1" ht="15.95" customHeight="1" thickBot="1" x14ac:dyDescent="0.5">
      <c r="B24" s="32"/>
      <c r="C24" s="117"/>
      <c r="D24" s="118"/>
      <c r="E24" s="119"/>
      <c r="F24" s="120"/>
      <c r="G24" s="121" t="s">
        <v>68</v>
      </c>
      <c r="H24" s="121"/>
      <c r="I24" s="121"/>
      <c r="J24" s="121"/>
      <c r="K24" s="121"/>
      <c r="L24" s="122"/>
      <c r="M24" s="123"/>
      <c r="N24" s="121" t="s">
        <v>69</v>
      </c>
      <c r="O24" s="121"/>
      <c r="P24" s="121"/>
      <c r="Q24" s="124" t="s">
        <v>70</v>
      </c>
      <c r="R24" s="121"/>
      <c r="S24" s="121"/>
      <c r="U24" s="125" t="s">
        <v>71</v>
      </c>
      <c r="V24" s="120"/>
      <c r="W24" s="121"/>
      <c r="X24" s="125" t="s">
        <v>72</v>
      </c>
      <c r="Y24" s="121"/>
      <c r="Z24" s="121"/>
      <c r="AA24" s="126"/>
      <c r="AB24" s="127" t="s">
        <v>73</v>
      </c>
      <c r="AC24" s="128"/>
      <c r="AD24" s="128"/>
      <c r="AE24" s="128"/>
      <c r="AF24" s="128"/>
      <c r="AG24" s="128"/>
      <c r="AH24" s="129"/>
      <c r="AJ24" s="103"/>
      <c r="AK24" s="73"/>
      <c r="AL24" s="104"/>
      <c r="AM24" s="104"/>
      <c r="AN24" s="77"/>
      <c r="AO24" s="77"/>
      <c r="AP24" s="105"/>
      <c r="AQ24" s="73"/>
      <c r="AR24" s="79"/>
      <c r="BA24" s="231" t="s">
        <v>74</v>
      </c>
      <c r="BB24" s="232"/>
      <c r="BC24" s="232"/>
      <c r="BD24" s="232"/>
      <c r="BE24" s="232"/>
      <c r="BF24" s="232"/>
      <c r="BG24" s="232"/>
      <c r="BH24" s="232"/>
      <c r="BI24" s="232"/>
      <c r="BJ24" s="232"/>
      <c r="BK24" s="234"/>
    </row>
    <row r="25" spans="2:68" s="15" customFormat="1" ht="15.95" customHeight="1" x14ac:dyDescent="0.3">
      <c r="B25" s="32"/>
      <c r="C25" s="118"/>
      <c r="D25" s="130" t="s">
        <v>75</v>
      </c>
      <c r="E25" s="131">
        <v>880</v>
      </c>
      <c r="F25" s="347"/>
      <c r="G25" s="347"/>
      <c r="H25" s="347"/>
      <c r="I25" s="347"/>
      <c r="J25" s="347"/>
      <c r="K25" s="347"/>
      <c r="L25" s="348"/>
      <c r="M25" s="131">
        <v>890</v>
      </c>
      <c r="N25" s="349"/>
      <c r="O25" s="349"/>
      <c r="P25" s="350"/>
      <c r="Q25" s="351"/>
      <c r="R25" s="349"/>
      <c r="S25" s="350"/>
      <c r="U25" s="352"/>
      <c r="V25" s="353"/>
      <c r="W25" s="353"/>
      <c r="X25" s="352"/>
      <c r="Y25" s="353"/>
      <c r="Z25" s="353"/>
      <c r="AA25" s="132" t="s">
        <v>48</v>
      </c>
      <c r="AB25" s="133"/>
      <c r="AC25" s="118" t="s">
        <v>76</v>
      </c>
      <c r="AE25" s="1"/>
      <c r="AH25" s="45"/>
      <c r="AJ25" s="76"/>
      <c r="AK25" s="73"/>
      <c r="AL25" s="73"/>
      <c r="AM25" s="73"/>
      <c r="AN25" s="73"/>
      <c r="AO25" s="73"/>
      <c r="AP25" s="73"/>
      <c r="AQ25" s="73"/>
      <c r="AR25" s="79"/>
      <c r="BA25" s="14"/>
      <c r="BB25" s="15" t="s">
        <v>77</v>
      </c>
      <c r="BC25" s="134"/>
      <c r="BF25" s="1"/>
      <c r="BG25" s="1"/>
      <c r="BH25" s="1"/>
      <c r="BI25" s="1"/>
      <c r="BJ25" s="1"/>
      <c r="BK25" s="31"/>
    </row>
    <row r="26" spans="2:68" s="15" customFormat="1" ht="15.95" customHeight="1" x14ac:dyDescent="0.4">
      <c r="B26" s="32"/>
      <c r="C26" s="118"/>
      <c r="D26" s="130" t="s">
        <v>75</v>
      </c>
      <c r="E26" s="131">
        <v>880</v>
      </c>
      <c r="F26" s="347"/>
      <c r="G26" s="347"/>
      <c r="H26" s="347"/>
      <c r="I26" s="347"/>
      <c r="J26" s="347"/>
      <c r="K26" s="347"/>
      <c r="L26" s="348"/>
      <c r="M26" s="131">
        <v>890</v>
      </c>
      <c r="N26" s="349"/>
      <c r="O26" s="349"/>
      <c r="P26" s="350"/>
      <c r="Q26" s="351"/>
      <c r="R26" s="349"/>
      <c r="S26" s="350"/>
      <c r="U26" s="352"/>
      <c r="V26" s="353"/>
      <c r="W26" s="353"/>
      <c r="X26" s="352"/>
      <c r="Y26" s="353"/>
      <c r="Z26" s="353"/>
      <c r="AA26" s="132" t="s">
        <v>48</v>
      </c>
      <c r="AB26" s="135"/>
      <c r="AC26" s="118" t="s">
        <v>78</v>
      </c>
      <c r="AE26" s="1"/>
      <c r="AH26" s="45"/>
      <c r="AJ26" s="76"/>
      <c r="AK26" s="73"/>
      <c r="AL26" s="73"/>
      <c r="AM26" s="73"/>
      <c r="AN26" s="73"/>
      <c r="AO26" s="73"/>
      <c r="AP26" s="73"/>
      <c r="AQ26" s="73"/>
      <c r="AR26" s="79"/>
      <c r="BA26" s="14"/>
      <c r="BB26" s="15" t="s">
        <v>79</v>
      </c>
      <c r="BC26" s="134"/>
      <c r="BF26" s="136">
        <f>IF(Capacity=0,0.01,0.05*(OCW+Capacity))</f>
        <v>0.01</v>
      </c>
      <c r="BG26" s="1"/>
      <c r="BH26" s="1"/>
      <c r="BI26" s="1"/>
      <c r="BJ26" s="1"/>
      <c r="BK26" s="31"/>
    </row>
    <row r="27" spans="2:68" s="15" customFormat="1" ht="15.95" customHeight="1" x14ac:dyDescent="0.3">
      <c r="B27" s="32"/>
      <c r="C27" s="118"/>
      <c r="D27" s="130" t="s">
        <v>80</v>
      </c>
      <c r="E27" s="131">
        <v>900</v>
      </c>
      <c r="F27" s="347"/>
      <c r="G27" s="347"/>
      <c r="H27" s="347"/>
      <c r="I27" s="347"/>
      <c r="J27" s="347"/>
      <c r="K27" s="347"/>
      <c r="L27" s="348"/>
      <c r="M27" s="131">
        <v>910</v>
      </c>
      <c r="N27" s="349"/>
      <c r="O27" s="349"/>
      <c r="P27" s="350"/>
      <c r="Q27" s="351"/>
      <c r="R27" s="349"/>
      <c r="S27" s="350"/>
      <c r="U27" s="352"/>
      <c r="V27" s="353"/>
      <c r="W27" s="353"/>
      <c r="X27" s="352"/>
      <c r="Y27" s="353"/>
      <c r="Z27" s="353"/>
      <c r="AA27" s="132" t="s">
        <v>48</v>
      </c>
      <c r="AB27" s="362" t="s">
        <v>81</v>
      </c>
      <c r="AC27" s="363"/>
      <c r="AD27" s="363"/>
      <c r="AE27" s="363"/>
      <c r="AF27" s="363"/>
      <c r="AG27" s="363"/>
      <c r="AH27" s="364"/>
      <c r="AI27" s="1"/>
      <c r="AJ27" s="76"/>
      <c r="AK27" s="73"/>
      <c r="AL27" s="73"/>
      <c r="AM27" s="73"/>
      <c r="AN27" s="73"/>
      <c r="AO27" s="73"/>
      <c r="AP27" s="73"/>
      <c r="AQ27" s="73"/>
      <c r="AR27" s="79"/>
      <c r="AU27" s="1"/>
      <c r="AV27" s="1"/>
      <c r="AW27" s="1"/>
      <c r="AX27" s="1"/>
      <c r="AY27" s="1"/>
      <c r="AZ27" s="1"/>
      <c r="BA27" s="14"/>
      <c r="BB27" s="15" t="s">
        <v>82</v>
      </c>
      <c r="BC27" s="134"/>
      <c r="BE27" s="1"/>
      <c r="BF27" s="136">
        <f>+Q17+Q18+U30-X30</f>
        <v>0</v>
      </c>
      <c r="BG27" s="1"/>
      <c r="BH27" s="1"/>
      <c r="BI27" s="1"/>
      <c r="BJ27" s="1"/>
      <c r="BK27" s="31"/>
    </row>
    <row r="28" spans="2:68" s="1" customFormat="1" ht="15.75" customHeight="1" x14ac:dyDescent="0.3">
      <c r="B28" s="32"/>
      <c r="C28" s="118"/>
      <c r="D28" s="130" t="s">
        <v>80</v>
      </c>
      <c r="E28" s="131">
        <v>900</v>
      </c>
      <c r="F28" s="347"/>
      <c r="G28" s="347"/>
      <c r="H28" s="347"/>
      <c r="I28" s="347"/>
      <c r="J28" s="347"/>
      <c r="K28" s="347"/>
      <c r="L28" s="348"/>
      <c r="M28" s="131">
        <v>910</v>
      </c>
      <c r="N28" s="349"/>
      <c r="O28" s="349"/>
      <c r="P28" s="350"/>
      <c r="Q28" s="351"/>
      <c r="R28" s="349"/>
      <c r="S28" s="350"/>
      <c r="T28" s="15"/>
      <c r="U28" s="352"/>
      <c r="V28" s="353"/>
      <c r="W28" s="353"/>
      <c r="X28" s="352"/>
      <c r="Y28" s="353"/>
      <c r="Z28" s="353"/>
      <c r="AA28" s="132" t="s">
        <v>48</v>
      </c>
      <c r="AB28" s="362"/>
      <c r="AC28" s="363"/>
      <c r="AD28" s="363"/>
      <c r="AE28" s="363"/>
      <c r="AF28" s="363"/>
      <c r="AG28" s="363"/>
      <c r="AH28" s="364"/>
      <c r="AI28" s="12"/>
      <c r="AJ28" s="34"/>
      <c r="AK28" s="36"/>
      <c r="AL28" s="36"/>
      <c r="AM28" s="36"/>
      <c r="AN28" s="36"/>
      <c r="AO28" s="36"/>
      <c r="AP28" s="36"/>
      <c r="AQ28" s="36"/>
      <c r="AR28" s="74"/>
      <c r="AU28" s="12"/>
      <c r="AV28" s="12"/>
      <c r="AW28" s="12"/>
      <c r="AX28" s="12"/>
      <c r="AY28" s="12"/>
      <c r="AZ28" s="12"/>
      <c r="BA28" s="14"/>
      <c r="BB28" s="137">
        <v>-0.05</v>
      </c>
      <c r="BC28" s="134"/>
      <c r="BJ28" s="138">
        <v>0.05</v>
      </c>
      <c r="BK28" s="31"/>
      <c r="BL28" s="15"/>
      <c r="BM28" s="15"/>
      <c r="BN28" s="15"/>
      <c r="BO28" s="15"/>
      <c r="BP28" s="15"/>
    </row>
    <row r="29" spans="2:68" s="12" customFormat="1" ht="15.75" customHeight="1" thickBot="1" x14ac:dyDescent="0.35">
      <c r="B29" s="32"/>
      <c r="C29" s="118"/>
      <c r="D29" s="130" t="s">
        <v>83</v>
      </c>
      <c r="E29" s="131">
        <v>920</v>
      </c>
      <c r="F29" s="347"/>
      <c r="G29" s="347"/>
      <c r="H29" s="347"/>
      <c r="I29" s="347"/>
      <c r="J29" s="347"/>
      <c r="K29" s="347"/>
      <c r="L29" s="348"/>
      <c r="M29" s="131">
        <v>930</v>
      </c>
      <c r="N29" s="349"/>
      <c r="O29" s="349"/>
      <c r="P29" s="350"/>
      <c r="Q29" s="351"/>
      <c r="R29" s="349"/>
      <c r="S29" s="350"/>
      <c r="T29" s="1"/>
      <c r="U29" s="381"/>
      <c r="V29" s="382"/>
      <c r="W29" s="382"/>
      <c r="X29" s="381"/>
      <c r="Y29" s="382"/>
      <c r="Z29" s="382"/>
      <c r="AA29" s="132" t="s">
        <v>48</v>
      </c>
      <c r="AB29" s="383" t="s">
        <v>84</v>
      </c>
      <c r="AC29" s="384"/>
      <c r="AD29" s="384"/>
      <c r="AE29" s="384"/>
      <c r="AF29" s="384"/>
      <c r="AG29" s="384"/>
      <c r="AH29" s="385"/>
      <c r="AI29" s="1"/>
      <c r="AJ29" s="103"/>
      <c r="AK29" s="35"/>
      <c r="AL29" s="35"/>
      <c r="AM29" s="35"/>
      <c r="AN29" s="77"/>
      <c r="AO29" s="77"/>
      <c r="AP29" s="105"/>
      <c r="AQ29" s="35"/>
      <c r="AR29" s="88"/>
      <c r="AU29" s="1"/>
      <c r="AV29" s="1"/>
      <c r="AW29" s="1"/>
      <c r="AX29" s="1"/>
      <c r="AY29" s="1"/>
      <c r="AZ29" s="1"/>
      <c r="BA29" s="14"/>
      <c r="BB29" s="139">
        <f>-FiveP</f>
        <v>-0.01</v>
      </c>
      <c r="BC29" s="15" t="s">
        <v>48</v>
      </c>
      <c r="BD29" s="373" t="s">
        <v>85</v>
      </c>
      <c r="BE29" s="373"/>
      <c r="BF29" s="15"/>
      <c r="BG29" s="141">
        <v>115</v>
      </c>
      <c r="BH29" s="142" t="s">
        <v>48</v>
      </c>
      <c r="BI29" s="15"/>
      <c r="BJ29" s="143">
        <f>+FiveP</f>
        <v>0.01</v>
      </c>
      <c r="BK29" s="31" t="s">
        <v>48</v>
      </c>
      <c r="BL29" s="15"/>
      <c r="BM29" s="15"/>
      <c r="BN29" s="1"/>
      <c r="BO29" s="1"/>
      <c r="BP29" s="1"/>
    </row>
    <row r="30" spans="2:68" s="1" customFormat="1" ht="15.75" customHeight="1" thickTop="1" thickBot="1" x14ac:dyDescent="0.4">
      <c r="B30" s="32"/>
      <c r="D30" s="144"/>
      <c r="E30" s="144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18"/>
      <c r="Q30" s="146"/>
      <c r="R30" s="118"/>
      <c r="S30" s="147" t="s">
        <v>86</v>
      </c>
      <c r="T30" s="12"/>
      <c r="U30" s="374">
        <f>SUM(U25:W29)</f>
        <v>0</v>
      </c>
      <c r="V30" s="374"/>
      <c r="W30" s="374"/>
      <c r="X30" s="374">
        <f>SUM(X25:Z29)</f>
        <v>0</v>
      </c>
      <c r="Y30" s="374"/>
      <c r="Z30" s="374"/>
      <c r="AA30" s="118" t="s">
        <v>48</v>
      </c>
      <c r="AB30" s="12"/>
      <c r="AC30" s="375">
        <f>+U30-X30</f>
        <v>0</v>
      </c>
      <c r="AD30" s="375"/>
      <c r="AE30" s="375"/>
      <c r="AF30" s="118" t="s">
        <v>48</v>
      </c>
      <c r="AG30" s="12"/>
      <c r="AH30" s="102"/>
      <c r="AJ30" s="34"/>
      <c r="AK30" s="36"/>
      <c r="AL30" s="36"/>
      <c r="AM30" s="36"/>
      <c r="AN30" s="37"/>
      <c r="AO30" s="37"/>
      <c r="AP30" s="148"/>
      <c r="AQ30" s="36"/>
      <c r="AR30" s="74"/>
      <c r="BA30" s="149"/>
      <c r="BB30" s="150"/>
      <c r="BC30" s="151"/>
      <c r="BD30" s="152"/>
      <c r="BE30" s="151"/>
      <c r="BF30" s="151"/>
      <c r="BG30" s="152"/>
      <c r="BH30" s="151"/>
      <c r="BI30" s="151"/>
      <c r="BJ30" s="150"/>
      <c r="BK30" s="153"/>
      <c r="BL30" s="15"/>
      <c r="BM30" s="15"/>
      <c r="BN30" s="12"/>
      <c r="BO30" s="12"/>
      <c r="BP30" s="12"/>
    </row>
    <row r="31" spans="2:68" s="1" customFormat="1" ht="15.95" customHeight="1" thickBot="1" x14ac:dyDescent="0.5">
      <c r="B31" s="32"/>
      <c r="C31" s="92"/>
      <c r="D31" s="154"/>
      <c r="E31" s="12"/>
      <c r="F31" s="12"/>
      <c r="G31" s="12"/>
      <c r="H31" s="12"/>
      <c r="I31" s="12"/>
      <c r="J31" s="12"/>
      <c r="K31" s="12"/>
      <c r="O31" s="12"/>
      <c r="P31" s="12"/>
      <c r="Q31" s="12"/>
      <c r="R31" s="12"/>
      <c r="S31" s="12"/>
      <c r="T31" s="12"/>
      <c r="U31" s="12"/>
      <c r="V31" s="12"/>
      <c r="W31" s="12"/>
      <c r="AG31" s="12"/>
      <c r="AH31" s="102"/>
      <c r="AJ31" s="34"/>
      <c r="AK31" s="36"/>
      <c r="AL31" s="36"/>
      <c r="AM31" s="36"/>
      <c r="AN31" s="37"/>
      <c r="AO31" s="37"/>
      <c r="AP31" s="148"/>
      <c r="AQ31" s="36"/>
      <c r="AR31" s="74"/>
      <c r="BA31" s="155" t="b">
        <f>+IF(CWCAA&lt;=BB29,CWCAA,FALSE)</f>
        <v>0</v>
      </c>
      <c r="BB31" s="156"/>
      <c r="BC31" s="157" t="b">
        <f>+IF(CWCAA&gt;BB29,IF(CWCAA&lt;0,CWCAA,FALSE))</f>
        <v>0</v>
      </c>
      <c r="BD31" s="158"/>
      <c r="BE31" s="159" t="b">
        <f>+IF(CWCAA&lt;=115,IF(CWCAA&lt;BJ29,IF(CWCAA&gt;0,CWCAA,FALSE)))</f>
        <v>0</v>
      </c>
      <c r="BF31" s="160"/>
      <c r="BG31" s="161"/>
      <c r="BH31" s="162" t="b">
        <f>+IF(CWCAA&lt;FiveP,IF(CWCAA&gt;BG29,CWCAA,FALSE))</f>
        <v>0</v>
      </c>
      <c r="BI31" s="163"/>
      <c r="BJ31" s="164"/>
      <c r="BK31" s="165" t="b">
        <f>+IF(CWCAA&gt;=FiveP,CWCAA,FALSE)</f>
        <v>0</v>
      </c>
      <c r="BL31" s="15"/>
      <c r="BM31" s="15"/>
    </row>
    <row r="32" spans="2:68" s="1" customFormat="1" ht="15.95" customHeight="1" x14ac:dyDescent="0.45">
      <c r="B32" s="166"/>
      <c r="C32" s="376" t="str">
        <f>+IF(Typeofdrive="Hydraulic","No CWT Details Required - Hydraulic Drive",IF(Typeofdrive="","Select a Drive Type Box 1340","COUNTERWEIGHT DETAILS - Traction Drive"))</f>
        <v>Select a Drive Type Box 1340</v>
      </c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8"/>
      <c r="X32" s="167"/>
      <c r="Y32" s="379" t="s">
        <v>87</v>
      </c>
      <c r="Z32" s="379"/>
      <c r="AA32" s="379"/>
      <c r="AB32" s="379"/>
      <c r="AC32" s="379"/>
      <c r="AD32" s="379"/>
      <c r="AE32" s="379"/>
      <c r="AF32" s="379"/>
      <c r="AG32" s="379"/>
      <c r="AH32" s="380"/>
      <c r="AI32" s="15"/>
      <c r="AJ32" s="34"/>
      <c r="AK32" s="36"/>
      <c r="AL32" s="36"/>
      <c r="AM32" s="36"/>
      <c r="AN32" s="37"/>
      <c r="AO32" s="37"/>
      <c r="AP32" s="148"/>
      <c r="AQ32" s="36"/>
      <c r="AR32" s="74"/>
      <c r="AU32" s="15"/>
      <c r="AV32" s="15"/>
      <c r="AW32" s="15"/>
      <c r="AX32" s="15"/>
      <c r="AY32" s="15"/>
      <c r="AZ32" s="15"/>
      <c r="BA32" s="28"/>
      <c r="BK32" s="45"/>
      <c r="BL32" s="15"/>
    </row>
    <row r="33" spans="2:68" s="15" customFormat="1" ht="15.95" customHeight="1" x14ac:dyDescent="0.45">
      <c r="B33" s="166"/>
      <c r="C33" s="168" t="s">
        <v>88</v>
      </c>
      <c r="G33" s="365" t="s">
        <v>89</v>
      </c>
      <c r="H33" s="365"/>
      <c r="I33" s="365"/>
      <c r="J33" s="366"/>
      <c r="K33" s="367" t="s">
        <v>125</v>
      </c>
      <c r="L33" s="368"/>
      <c r="M33" s="368"/>
      <c r="N33" s="368"/>
      <c r="O33" s="369"/>
      <c r="P33" s="169"/>
      <c r="Q33" s="310"/>
      <c r="R33" s="310"/>
      <c r="S33" s="310"/>
      <c r="T33" s="12" t="s">
        <v>48</v>
      </c>
      <c r="V33" s="12"/>
      <c r="W33" s="45"/>
      <c r="X33" s="170"/>
      <c r="AH33" s="45"/>
      <c r="AJ33" s="76"/>
      <c r="AK33" s="73"/>
      <c r="AL33" s="73"/>
      <c r="AM33" s="73"/>
      <c r="AN33" s="77"/>
      <c r="AO33" s="77"/>
      <c r="AP33" s="105"/>
      <c r="AQ33" s="73"/>
      <c r="AR33" s="79"/>
      <c r="BA33" s="370"/>
      <c r="BB33" s="371"/>
      <c r="BC33" s="172" t="b">
        <f>+BC31</f>
        <v>0</v>
      </c>
      <c r="BD33" s="1" t="s">
        <v>90</v>
      </c>
      <c r="BE33" s="173" t="s">
        <v>98</v>
      </c>
      <c r="BF33" s="174" t="s">
        <v>91</v>
      </c>
      <c r="BG33" s="1"/>
      <c r="BH33" s="1"/>
      <c r="BI33" s="371"/>
      <c r="BJ33" s="371"/>
      <c r="BK33" s="102"/>
      <c r="BM33" s="12"/>
      <c r="BN33" s="1"/>
      <c r="BO33" s="1"/>
      <c r="BP33" s="1"/>
    </row>
    <row r="34" spans="2:68" s="15" customFormat="1" ht="15.95" customHeight="1" x14ac:dyDescent="0.45">
      <c r="B34" s="166"/>
      <c r="C34" s="114"/>
      <c r="D34" s="175" t="s">
        <v>92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372"/>
      <c r="R34" s="372"/>
      <c r="S34" s="372"/>
      <c r="T34" s="12" t="s">
        <v>48</v>
      </c>
      <c r="V34" s="12"/>
      <c r="W34" s="177"/>
      <c r="X34" s="178"/>
      <c r="AH34" s="45"/>
      <c r="AI34" s="12"/>
      <c r="AJ34" s="76"/>
      <c r="AK34" s="73"/>
      <c r="AL34" s="73"/>
      <c r="AM34" s="73"/>
      <c r="AN34" s="77"/>
      <c r="AO34" s="77"/>
      <c r="AP34" s="105"/>
      <c r="AQ34" s="73"/>
      <c r="AR34" s="79"/>
      <c r="AU34" s="12"/>
      <c r="AV34" s="12"/>
      <c r="AW34" s="12"/>
      <c r="AX34" s="12"/>
      <c r="AY34" s="12"/>
      <c r="AZ34" s="12"/>
      <c r="BA34" s="28"/>
      <c r="BB34" s="1"/>
      <c r="BC34" s="172" t="b">
        <f>+BA31</f>
        <v>0</v>
      </c>
      <c r="BD34" s="15" t="s">
        <v>93</v>
      </c>
      <c r="BE34" s="179" t="s">
        <v>94</v>
      </c>
      <c r="BF34" s="174" t="s">
        <v>95</v>
      </c>
      <c r="BG34" s="1"/>
      <c r="BH34" s="1"/>
      <c r="BI34" s="1"/>
      <c r="BJ34" s="12"/>
      <c r="BK34" s="45"/>
      <c r="BL34" s="1"/>
      <c r="BM34" s="1"/>
    </row>
    <row r="35" spans="2:68" s="12" customFormat="1" ht="15.95" customHeight="1" x14ac:dyDescent="0.45">
      <c r="B35" s="166"/>
      <c r="C35" s="168" t="s">
        <v>96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R35" s="180"/>
      <c r="S35" s="180"/>
      <c r="T35" s="180"/>
      <c r="U35" s="180"/>
      <c r="V35" s="180"/>
      <c r="W35" s="181"/>
      <c r="X35" s="178"/>
      <c r="Y35" s="182"/>
      <c r="Z35" s="183"/>
      <c r="AA35" s="183"/>
      <c r="AB35" s="183"/>
      <c r="AC35" s="183"/>
      <c r="AD35" s="183"/>
      <c r="AE35" s="183"/>
      <c r="AF35" s="183"/>
      <c r="AG35" s="183"/>
      <c r="AH35" s="184"/>
      <c r="AI35" s="15"/>
      <c r="AJ35" s="103"/>
      <c r="AK35" s="35"/>
      <c r="AL35" s="35"/>
      <c r="AM35" s="35"/>
      <c r="AN35" s="77"/>
      <c r="AO35" s="77"/>
      <c r="AP35" s="105"/>
      <c r="AQ35" s="35"/>
      <c r="AR35" s="88"/>
      <c r="AU35" s="15"/>
      <c r="AV35" s="15"/>
      <c r="AW35" s="15"/>
      <c r="AX35" s="15"/>
      <c r="AY35" s="15"/>
      <c r="AZ35" s="15"/>
      <c r="BA35" s="28"/>
      <c r="BB35" s="1"/>
      <c r="BC35" s="172" t="b">
        <f>+BE31</f>
        <v>0</v>
      </c>
      <c r="BD35" s="1" t="s">
        <v>97</v>
      </c>
      <c r="BE35" s="185" t="s">
        <v>98</v>
      </c>
      <c r="BF35" s="174" t="s">
        <v>99</v>
      </c>
      <c r="BG35" s="1"/>
      <c r="BH35" s="1"/>
      <c r="BI35" s="1"/>
      <c r="BJ35" s="1"/>
      <c r="BK35" s="31"/>
      <c r="BM35" s="1"/>
      <c r="BN35" s="15"/>
      <c r="BO35" s="15"/>
      <c r="BP35" s="15"/>
    </row>
    <row r="36" spans="2:68" s="15" customFormat="1" ht="15.95" customHeight="1" x14ac:dyDescent="0.45">
      <c r="B36" s="166"/>
      <c r="C36" s="168" t="s">
        <v>100</v>
      </c>
      <c r="G36" s="386" t="s">
        <v>101</v>
      </c>
      <c r="H36" s="386"/>
      <c r="I36" s="386"/>
      <c r="J36" s="140"/>
      <c r="K36" s="387" t="s">
        <v>102</v>
      </c>
      <c r="L36" s="387"/>
      <c r="M36" s="387"/>
      <c r="N36" s="387" t="s">
        <v>103</v>
      </c>
      <c r="O36" s="387"/>
      <c r="P36" s="387"/>
      <c r="Q36" s="140"/>
      <c r="R36" s="386" t="s">
        <v>104</v>
      </c>
      <c r="S36" s="386"/>
      <c r="T36" s="386"/>
      <c r="W36" s="45"/>
      <c r="X36" s="388"/>
      <c r="Y36" s="171"/>
      <c r="Z36" s="171"/>
      <c r="AA36" s="171"/>
      <c r="AB36" s="171"/>
      <c r="AC36" s="171"/>
      <c r="AD36" s="171"/>
      <c r="AE36" s="171"/>
      <c r="AF36" s="171"/>
      <c r="AG36" s="171"/>
      <c r="AH36" s="186"/>
      <c r="AI36" s="1"/>
      <c r="AJ36" s="76"/>
      <c r="AK36" s="73"/>
      <c r="AL36" s="73"/>
      <c r="AM36" s="73"/>
      <c r="AN36" s="77"/>
      <c r="AO36" s="77"/>
      <c r="AP36" s="105"/>
      <c r="AQ36" s="73"/>
      <c r="AR36" s="79"/>
      <c r="AU36" s="1"/>
      <c r="AV36" s="1"/>
      <c r="AW36" s="1"/>
      <c r="AX36" s="1"/>
      <c r="AY36" s="1"/>
      <c r="AZ36" s="1"/>
      <c r="BA36" s="28"/>
      <c r="BB36" s="1"/>
      <c r="BC36" s="172" t="b">
        <f>+BH31</f>
        <v>0</v>
      </c>
      <c r="BD36" s="1" t="s">
        <v>105</v>
      </c>
      <c r="BE36" s="187" t="s">
        <v>106</v>
      </c>
      <c r="BF36" s="174" t="s">
        <v>107</v>
      </c>
      <c r="BG36" s="1"/>
      <c r="BH36" s="1"/>
      <c r="BI36" s="1"/>
      <c r="BJ36" s="1"/>
      <c r="BK36" s="31"/>
      <c r="BL36" s="1"/>
      <c r="BM36" s="1"/>
      <c r="BN36" s="12"/>
      <c r="BO36" s="12"/>
      <c r="BP36" s="12"/>
    </row>
    <row r="37" spans="2:68" s="1" customFormat="1" ht="15.75" customHeight="1" x14ac:dyDescent="0.45">
      <c r="B37" s="166"/>
      <c r="C37" s="114"/>
      <c r="G37" s="391">
        <v>0.4</v>
      </c>
      <c r="H37" s="391"/>
      <c r="I37" s="391"/>
      <c r="K37" s="392" t="str">
        <f>IF(J12="hydraulic","n/a",+CwtPb)</f>
        <v xml:space="preserve"> </v>
      </c>
      <c r="L37" s="392"/>
      <c r="M37" s="392"/>
      <c r="N37" s="392" t="str">
        <f>IF(J12="hydraulic","n/a",+BJ43)</f>
        <v xml:space="preserve"> </v>
      </c>
      <c r="O37" s="392"/>
      <c r="P37" s="392"/>
      <c r="R37" s="391">
        <v>0.5</v>
      </c>
      <c r="S37" s="391"/>
      <c r="T37" s="391"/>
      <c r="W37" s="31"/>
      <c r="X37" s="388"/>
      <c r="Y37" s="171"/>
      <c r="Z37" s="171"/>
      <c r="AA37" s="171"/>
      <c r="AB37" s="171"/>
      <c r="AC37" s="171"/>
      <c r="AD37" s="171"/>
      <c r="AE37" s="171"/>
      <c r="AF37" s="171"/>
      <c r="AG37" s="171"/>
      <c r="AH37" s="186"/>
      <c r="AJ37" s="34"/>
      <c r="AK37" s="36"/>
      <c r="AL37" s="36"/>
      <c r="AM37" s="36"/>
      <c r="AN37" s="37"/>
      <c r="AO37" s="37"/>
      <c r="AP37" s="148"/>
      <c r="AQ37" s="36"/>
      <c r="AR37" s="74"/>
      <c r="BA37" s="28"/>
      <c r="BC37" s="172" t="b">
        <f>+BK31</f>
        <v>0</v>
      </c>
      <c r="BD37" s="1" t="s">
        <v>93</v>
      </c>
      <c r="BE37" s="188" t="s">
        <v>94</v>
      </c>
      <c r="BF37" s="174" t="s">
        <v>108</v>
      </c>
      <c r="BK37" s="31"/>
      <c r="BM37" s="15"/>
      <c r="BN37" s="15"/>
      <c r="BO37" s="15"/>
      <c r="BP37" s="15"/>
    </row>
    <row r="38" spans="2:68" s="1" customFormat="1" ht="15.75" customHeight="1" outlineLevel="1" x14ac:dyDescent="0.35">
      <c r="B38" s="166"/>
      <c r="C38" s="114"/>
      <c r="E38" s="189"/>
      <c r="G38" s="393" t="str">
        <f>+IF(OR(Typeofdrive="Hydraulic",Typeofdrive="")," ",IF(AND(OBPa&lt;=OBUL,OBPa&gt;=OBLL),"Overbalance WITHIN permissible range","Overbalance OUTSIDE permissible range"))</f>
        <v xml:space="preserve"> </v>
      </c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W38" s="31"/>
      <c r="X38" s="388"/>
      <c r="Y38" s="171"/>
      <c r="Z38" s="171"/>
      <c r="AA38" s="171"/>
      <c r="AB38" s="171"/>
      <c r="AC38" s="171"/>
      <c r="AD38" s="171"/>
      <c r="AE38" s="171"/>
      <c r="AF38" s="171"/>
      <c r="AG38" s="171"/>
      <c r="AH38" s="186"/>
      <c r="AJ38" s="34"/>
      <c r="AK38" s="35"/>
      <c r="AL38" s="71"/>
      <c r="AM38" s="36"/>
      <c r="AN38" s="37"/>
      <c r="AO38" s="37"/>
      <c r="AP38" s="148"/>
      <c r="AQ38" s="36"/>
      <c r="AR38" s="74"/>
      <c r="BA38" s="28"/>
      <c r="BC38" s="190" t="s">
        <v>109</v>
      </c>
      <c r="BD38" s="190" t="s">
        <v>110</v>
      </c>
      <c r="BE38" s="191" t="s">
        <v>111</v>
      </c>
      <c r="BF38" s="174"/>
      <c r="BH38" s="192"/>
      <c r="BK38" s="31"/>
      <c r="BM38" s="15"/>
    </row>
    <row r="39" spans="2:68" s="1" customFormat="1" ht="15.75" customHeight="1" outlineLevel="1" thickBot="1" x14ac:dyDescent="0.45">
      <c r="B39" s="166"/>
      <c r="C39" s="394" t="str">
        <f>+IF(OR(Typeofdrive="hydraulic",Typeofdrive="")," ",IF(AND(Typeofdrive&lt;&gt;"hydraulic",Scope2&lt;&gt;"Minor B"),"Note: P.Eng to provide Upper &amp; Lower acceptable overbalance range"," "))</f>
        <v xml:space="preserve"> </v>
      </c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6"/>
      <c r="X39" s="388"/>
      <c r="Y39" s="171"/>
      <c r="Z39" s="171"/>
      <c r="AA39" s="171"/>
      <c r="AB39" s="171"/>
      <c r="AC39" s="171"/>
      <c r="AD39" s="171"/>
      <c r="AE39" s="171"/>
      <c r="AF39" s="171"/>
      <c r="AG39" s="171"/>
      <c r="AH39" s="186"/>
      <c r="AJ39" s="34"/>
      <c r="AK39" s="36"/>
      <c r="AL39" s="36"/>
      <c r="AM39" s="36"/>
      <c r="AN39" s="37"/>
      <c r="AO39" s="37"/>
      <c r="AP39" s="148"/>
      <c r="AQ39" s="36"/>
      <c r="AR39" s="74"/>
      <c r="BA39" s="397" t="s">
        <v>112</v>
      </c>
      <c r="BB39" s="398"/>
      <c r="BC39" s="193" t="str">
        <f>+IF(CWCAA=0," ",VLOOKUP(CWCAA,AlterationScope,2,FALSE))</f>
        <v xml:space="preserve"> </v>
      </c>
      <c r="BD39" s="194" t="str">
        <f>+IF(CWCAA=0," ",VLOOKUP(CWCAA,AlterationScope,3,FALSE))</f>
        <v xml:space="preserve"> </v>
      </c>
      <c r="BE39" s="195" t="str">
        <f>+IF(CWCAA=0," ",VLOOKUP(CWCAA,AlterationScope,4,FALSE))</f>
        <v xml:space="preserve"> </v>
      </c>
      <c r="BF39" s="196"/>
      <c r="BG39" s="197"/>
      <c r="BH39" s="198"/>
      <c r="BJ39" s="12"/>
      <c r="BK39" s="31"/>
      <c r="BL39" s="12"/>
    </row>
    <row r="40" spans="2:68" s="1" customFormat="1" ht="15.95" customHeight="1" outlineLevel="1" thickBot="1" x14ac:dyDescent="0.5">
      <c r="B40" s="32"/>
      <c r="C40" s="399" t="s">
        <v>113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389"/>
      <c r="Y40" s="402" t="str">
        <f>+IF(OR(Scope2=" ", Scope2="Minor B")," ",_xlfn.CONCAT("This is a"," ",Scope2," Alteration and requires a P.Eng Seal"))</f>
        <v xml:space="preserve"> </v>
      </c>
      <c r="Z40" s="403"/>
      <c r="AA40" s="403"/>
      <c r="AB40" s="403"/>
      <c r="AC40" s="403"/>
      <c r="AD40" s="403"/>
      <c r="AE40" s="403"/>
      <c r="AF40" s="403"/>
      <c r="AG40" s="403"/>
      <c r="AH40" s="404"/>
      <c r="AJ40" s="34"/>
      <c r="AK40" s="36"/>
      <c r="AL40" s="36"/>
      <c r="AM40" s="36"/>
      <c r="AN40" s="37"/>
      <c r="AO40" s="37"/>
      <c r="AP40" s="148"/>
      <c r="AQ40" s="36"/>
      <c r="AR40" s="74"/>
      <c r="BA40" s="9"/>
      <c r="BB40" s="199" t="s">
        <v>114</v>
      </c>
      <c r="BC40" s="10"/>
      <c r="BD40" s="10"/>
      <c r="BE40" s="10"/>
      <c r="BF40" s="10"/>
      <c r="BG40" s="199" t="s">
        <v>115</v>
      </c>
      <c r="BH40" s="10"/>
      <c r="BI40" s="10"/>
      <c r="BJ40" s="10"/>
      <c r="BK40" s="11"/>
      <c r="BL40" s="15"/>
    </row>
    <row r="41" spans="2:68" s="1" customFormat="1" ht="15.95" customHeight="1" outlineLevel="1" x14ac:dyDescent="0.35">
      <c r="B41" s="32"/>
      <c r="C41" s="400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390"/>
      <c r="Y41" s="405"/>
      <c r="Z41" s="406"/>
      <c r="AA41" s="406"/>
      <c r="AB41" s="406"/>
      <c r="AC41" s="406"/>
      <c r="AD41" s="406"/>
      <c r="AE41" s="406"/>
      <c r="AF41" s="406"/>
      <c r="AG41" s="406"/>
      <c r="AH41" s="407"/>
      <c r="AJ41" s="34"/>
      <c r="AK41" s="36"/>
      <c r="AL41" s="36"/>
      <c r="AM41" s="36"/>
      <c r="AN41" s="37"/>
      <c r="AO41" s="37"/>
      <c r="AP41" s="148"/>
      <c r="AQ41" s="36"/>
      <c r="AR41" s="74"/>
      <c r="BA41" s="14"/>
      <c r="BB41" s="63" t="s">
        <v>116</v>
      </c>
      <c r="BC41" s="15"/>
      <c r="BD41" s="15"/>
      <c r="BE41" s="200">
        <f>+IF(K33="Prior to Alteration",+Q33,Q33-Q34)</f>
        <v>0</v>
      </c>
      <c r="BF41" s="3"/>
      <c r="BG41" s="201" t="s">
        <v>117</v>
      </c>
      <c r="BI41" s="18"/>
      <c r="BJ41" s="202">
        <f>+IF(K33="After alteration",+Q33,+Q33+Q34)</f>
        <v>0</v>
      </c>
      <c r="BK41" s="203"/>
    </row>
    <row r="42" spans="2:68" s="1" customFormat="1" ht="15.95" customHeight="1" outlineLevel="1" x14ac:dyDescent="0.35">
      <c r="B42" s="32"/>
      <c r="C42" s="408">
        <v>310</v>
      </c>
      <c r="D42" s="410" t="s">
        <v>118</v>
      </c>
      <c r="E42" s="411"/>
      <c r="F42" s="411"/>
      <c r="G42" s="411"/>
      <c r="H42" s="411"/>
      <c r="I42" s="411"/>
      <c r="J42" s="411"/>
      <c r="K42" s="411"/>
      <c r="L42" s="411"/>
      <c r="M42" s="411"/>
      <c r="N42" s="412"/>
      <c r="O42" s="408">
        <v>320</v>
      </c>
      <c r="P42" s="410" t="s">
        <v>119</v>
      </c>
      <c r="Q42" s="411"/>
      <c r="R42" s="411"/>
      <c r="S42" s="411"/>
      <c r="T42" s="411"/>
      <c r="U42" s="411"/>
      <c r="V42" s="411"/>
      <c r="W42" s="412"/>
      <c r="X42" s="413" t="s">
        <v>120</v>
      </c>
      <c r="Y42" s="204"/>
      <c r="Z42" s="205"/>
      <c r="AA42" s="205"/>
      <c r="AB42" s="205"/>
      <c r="AC42" s="205"/>
      <c r="AD42" s="205"/>
      <c r="AE42" s="205"/>
      <c r="AF42" s="205"/>
      <c r="AG42" s="205"/>
      <c r="AH42" s="206"/>
      <c r="AJ42" s="34"/>
      <c r="AK42" s="36"/>
      <c r="AL42" s="36"/>
      <c r="AM42" s="36"/>
      <c r="AN42" s="37"/>
      <c r="AO42" s="37"/>
      <c r="AP42" s="148"/>
      <c r="AQ42" s="36"/>
      <c r="AR42" s="74"/>
      <c r="BA42" s="14"/>
      <c r="BB42" s="60" t="s">
        <v>38</v>
      </c>
      <c r="BC42" s="15"/>
      <c r="BD42" s="15"/>
      <c r="BE42" s="207">
        <f>+CarM_wb</f>
        <v>0</v>
      </c>
      <c r="BF42" s="3"/>
      <c r="BG42" s="60" t="s">
        <v>121</v>
      </c>
      <c r="BI42" s="18"/>
      <c r="BJ42" s="208">
        <f>+CarM_wa</f>
        <v>0</v>
      </c>
      <c r="BK42" s="203"/>
    </row>
    <row r="43" spans="2:68" s="1" customFormat="1" ht="15.95" customHeight="1" outlineLevel="1" thickBot="1" x14ac:dyDescent="0.4">
      <c r="B43" s="32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7"/>
      <c r="O43" s="409"/>
      <c r="P43" s="415"/>
      <c r="Q43" s="416"/>
      <c r="R43" s="416"/>
      <c r="S43" s="416"/>
      <c r="T43" s="416"/>
      <c r="U43" s="416"/>
      <c r="V43" s="416"/>
      <c r="W43" s="417"/>
      <c r="X43" s="413"/>
      <c r="Y43" s="209"/>
      <c r="Z43" s="210"/>
      <c r="AA43" s="210"/>
      <c r="AB43" s="210"/>
      <c r="AC43" s="210"/>
      <c r="AD43" s="210"/>
      <c r="AE43" s="210"/>
      <c r="AF43" s="210"/>
      <c r="AG43" s="210"/>
      <c r="AH43" s="211"/>
      <c r="AJ43" s="34"/>
      <c r="AK43" s="36"/>
      <c r="AL43" s="36"/>
      <c r="AM43" s="36"/>
      <c r="AN43" s="37"/>
      <c r="AO43" s="37"/>
      <c r="AP43" s="148"/>
      <c r="AQ43" s="36"/>
      <c r="AR43" s="74"/>
      <c r="BA43" s="212"/>
      <c r="BB43" s="213" t="s">
        <v>122</v>
      </c>
      <c r="BC43" s="214"/>
      <c r="BD43" s="215"/>
      <c r="BE43" s="216" t="str">
        <f>+IF(Capacity=0," ",(CwtM_wb-CarM_wb)/Capacity)</f>
        <v xml:space="preserve"> </v>
      </c>
      <c r="BF43" s="215"/>
      <c r="BG43" s="213" t="s">
        <v>123</v>
      </c>
      <c r="BH43" s="214"/>
      <c r="BI43" s="214"/>
      <c r="BJ43" s="216" t="str">
        <f>+IF(Capacity=0," ",(CwtM_wa-CarM_wa)/Capacity)</f>
        <v xml:space="preserve"> </v>
      </c>
      <c r="BK43" s="217"/>
    </row>
    <row r="44" spans="2:68" s="1" customFormat="1" ht="15" customHeight="1" outlineLevel="1" x14ac:dyDescent="0.35">
      <c r="B44" s="32"/>
      <c r="C44" s="408">
        <v>340</v>
      </c>
      <c r="D44" s="410" t="str">
        <f>+IF(Scope2="Minor B","Mechanics Name","Mechanics Name Optional")</f>
        <v>Mechanics Name Optional</v>
      </c>
      <c r="E44" s="411"/>
      <c r="F44" s="411"/>
      <c r="G44" s="411"/>
      <c r="H44" s="411"/>
      <c r="I44" s="411"/>
      <c r="J44" s="411"/>
      <c r="K44" s="411"/>
      <c r="L44" s="411"/>
      <c r="M44" s="411"/>
      <c r="N44" s="412"/>
      <c r="O44" s="422">
        <v>330</v>
      </c>
      <c r="P44" s="410" t="s">
        <v>124</v>
      </c>
      <c r="Q44" s="411"/>
      <c r="R44" s="411"/>
      <c r="S44" s="411"/>
      <c r="T44" s="411"/>
      <c r="U44" s="411"/>
      <c r="V44" s="411"/>
      <c r="W44" s="412"/>
      <c r="X44" s="413"/>
      <c r="Y44" s="209"/>
      <c r="Z44" s="210"/>
      <c r="AA44" s="210"/>
      <c r="AB44" s="210"/>
      <c r="AC44" s="210"/>
      <c r="AD44" s="210"/>
      <c r="AE44" s="210"/>
      <c r="AF44" s="210"/>
      <c r="AG44" s="210"/>
      <c r="AH44" s="211"/>
      <c r="AJ44" s="34"/>
      <c r="AK44" s="36"/>
      <c r="AL44" s="36"/>
      <c r="AM44" s="36"/>
      <c r="AN44" s="37"/>
      <c r="AO44" s="37"/>
      <c r="AP44" s="148"/>
      <c r="AQ44" s="36"/>
      <c r="AR44" s="74"/>
      <c r="BB44" s="3"/>
      <c r="BC44" s="5"/>
      <c r="BD44" s="3"/>
      <c r="BE44" s="3"/>
      <c r="BF44" s="3"/>
      <c r="BG44" s="5"/>
      <c r="BH44" s="3"/>
      <c r="BJ44" s="218"/>
      <c r="BK44" s="3"/>
    </row>
    <row r="45" spans="2:68" s="1" customFormat="1" ht="15.95" customHeight="1" outlineLevel="1" x14ac:dyDescent="0.35">
      <c r="B45" s="32"/>
      <c r="C45" s="413"/>
      <c r="D45" s="423"/>
      <c r="E45" s="424"/>
      <c r="F45" s="424"/>
      <c r="G45" s="424"/>
      <c r="H45" s="424"/>
      <c r="I45" s="424"/>
      <c r="J45" s="424"/>
      <c r="K45" s="424"/>
      <c r="L45" s="424"/>
      <c r="M45" s="424"/>
      <c r="N45" s="425"/>
      <c r="O45" s="422"/>
      <c r="P45" s="415"/>
      <c r="Q45" s="416"/>
      <c r="R45" s="416"/>
      <c r="S45" s="416"/>
      <c r="T45" s="416"/>
      <c r="U45" s="416"/>
      <c r="V45" s="416"/>
      <c r="W45" s="417"/>
      <c r="X45" s="413"/>
      <c r="Y45" s="209"/>
      <c r="Z45" s="210"/>
      <c r="AA45" s="210"/>
      <c r="AB45" s="210"/>
      <c r="AC45" s="210"/>
      <c r="AD45" s="210"/>
      <c r="AE45" s="210"/>
      <c r="AF45" s="210"/>
      <c r="AG45" s="210"/>
      <c r="AH45" s="211"/>
      <c r="AJ45" s="34"/>
      <c r="AK45" s="36"/>
      <c r="AL45" s="36"/>
      <c r="AM45" s="36"/>
      <c r="AN45" s="37"/>
      <c r="AO45" s="37"/>
      <c r="AP45" s="148"/>
      <c r="AQ45" s="36"/>
      <c r="AR45" s="74"/>
      <c r="AZ45" s="12"/>
      <c r="BB45" s="3"/>
      <c r="BC45" s="5"/>
      <c r="BD45" s="3"/>
      <c r="BE45" s="3"/>
      <c r="BF45" s="3"/>
      <c r="BG45" s="5"/>
      <c r="BH45" s="3"/>
      <c r="BJ45" s="218"/>
      <c r="BK45" s="3"/>
    </row>
    <row r="46" spans="2:68" s="1" customFormat="1" ht="15.95" customHeight="1" outlineLevel="1" x14ac:dyDescent="0.35">
      <c r="B46" s="32"/>
      <c r="C46" s="413"/>
      <c r="D46" s="426" t="str">
        <f>+IF(Scope2="Minor B","Mechanics Certificate Number", "Mechanics Certificate Number Optional")</f>
        <v>Mechanics Certificate Number Optional</v>
      </c>
      <c r="E46" s="427"/>
      <c r="F46" s="427"/>
      <c r="G46" s="427"/>
      <c r="H46" s="427"/>
      <c r="I46" s="427"/>
      <c r="J46" s="427"/>
      <c r="K46" s="427"/>
      <c r="L46" s="427"/>
      <c r="M46" s="427"/>
      <c r="N46" s="428"/>
      <c r="O46" s="429" t="str">
        <f>+IF(Scope2="Minor B","Mechanics EDM Designation","Mechanics EDM Designation Optional")</f>
        <v>Mechanics EDM Designation Optional</v>
      </c>
      <c r="P46" s="430"/>
      <c r="Q46" s="430"/>
      <c r="R46" s="430"/>
      <c r="S46" s="430"/>
      <c r="T46" s="430"/>
      <c r="U46" s="430"/>
      <c r="V46" s="430"/>
      <c r="W46" s="431"/>
      <c r="X46" s="413"/>
      <c r="Y46" s="209"/>
      <c r="Z46" s="210"/>
      <c r="AA46" s="210"/>
      <c r="AB46" s="210"/>
      <c r="AC46" s="210"/>
      <c r="AD46" s="210"/>
      <c r="AE46" s="210"/>
      <c r="AF46" s="210"/>
      <c r="AG46" s="210"/>
      <c r="AH46" s="211"/>
      <c r="AJ46" s="34"/>
      <c r="AK46" s="36"/>
      <c r="AL46" s="36"/>
      <c r="AM46" s="36"/>
      <c r="AN46" s="37"/>
      <c r="AO46" s="37"/>
      <c r="AP46" s="148"/>
      <c r="AQ46" s="36"/>
      <c r="AR46" s="74"/>
      <c r="BB46" s="3"/>
      <c r="BC46" s="5"/>
      <c r="BD46" s="3"/>
      <c r="BE46" s="3"/>
      <c r="BF46" s="3"/>
      <c r="BG46" s="5"/>
      <c r="BH46" s="3"/>
      <c r="BJ46" s="218"/>
      <c r="BK46" s="3"/>
    </row>
    <row r="47" spans="2:68" s="1" customFormat="1" ht="15.95" customHeight="1" outlineLevel="1" thickBot="1" x14ac:dyDescent="0.4">
      <c r="B47" s="219"/>
      <c r="C47" s="414"/>
      <c r="D47" s="432"/>
      <c r="E47" s="433"/>
      <c r="F47" s="433"/>
      <c r="G47" s="433"/>
      <c r="H47" s="433"/>
      <c r="I47" s="433"/>
      <c r="J47" s="433"/>
      <c r="K47" s="433"/>
      <c r="L47" s="433"/>
      <c r="M47" s="433"/>
      <c r="N47" s="434"/>
      <c r="O47" s="418"/>
      <c r="P47" s="419"/>
      <c r="Q47" s="419"/>
      <c r="R47" s="419"/>
      <c r="S47" s="419"/>
      <c r="T47" s="419"/>
      <c r="U47" s="419"/>
      <c r="V47" s="419"/>
      <c r="W47" s="420"/>
      <c r="X47" s="414"/>
      <c r="Y47" s="220"/>
      <c r="Z47" s="221"/>
      <c r="AA47" s="221"/>
      <c r="AB47" s="221"/>
      <c r="AC47" s="221"/>
      <c r="AD47" s="221"/>
      <c r="AE47" s="221"/>
      <c r="AF47" s="221"/>
      <c r="AG47" s="221"/>
      <c r="AH47" s="222"/>
      <c r="AJ47" s="223"/>
      <c r="AK47" s="224"/>
      <c r="AL47" s="224"/>
      <c r="AM47" s="224"/>
      <c r="AN47" s="225"/>
      <c r="AO47" s="225"/>
      <c r="AP47" s="226"/>
      <c r="AQ47" s="224"/>
      <c r="AR47" s="227"/>
      <c r="BB47" s="3"/>
      <c r="BC47" s="5"/>
      <c r="BD47" s="3"/>
      <c r="BE47" s="3"/>
      <c r="BF47" s="3"/>
      <c r="BG47" s="5"/>
      <c r="BH47" s="3"/>
      <c r="BJ47" s="218"/>
      <c r="BK47" s="3"/>
    </row>
    <row r="48" spans="2:68" s="218" customFormat="1" ht="15.95" customHeight="1" outlineLevel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J48" s="1"/>
      <c r="AK48" s="1"/>
      <c r="AL48" s="1"/>
      <c r="AM48" s="1"/>
      <c r="AN48" s="228"/>
      <c r="AO48" s="228"/>
      <c r="AP48" s="229"/>
      <c r="AQ48" s="1"/>
      <c r="AR48" s="1"/>
      <c r="AS48" s="1"/>
      <c r="AT48" s="1"/>
      <c r="BA48" s="1"/>
      <c r="BB48" s="3"/>
      <c r="BC48" s="5"/>
      <c r="BD48" s="3"/>
      <c r="BE48" s="3"/>
      <c r="BF48" s="3"/>
      <c r="BG48" s="5"/>
      <c r="BH48" s="3"/>
      <c r="BI48" s="1"/>
      <c r="BK48" s="3"/>
      <c r="BL48" s="1"/>
      <c r="BM48" s="1"/>
      <c r="BN48" s="1"/>
      <c r="BO48" s="1"/>
      <c r="BP48" s="1"/>
    </row>
    <row r="49" spans="5:68" s="1" customFormat="1" ht="15.95" customHeight="1" outlineLevel="1" x14ac:dyDescent="0.35">
      <c r="U49" s="230"/>
      <c r="V49" s="230"/>
      <c r="W49" s="230"/>
      <c r="X49" s="230"/>
      <c r="Y49" s="230"/>
      <c r="Z49" s="230"/>
      <c r="AA49" s="230"/>
      <c r="AJ49" s="218"/>
      <c r="AK49" s="218"/>
      <c r="AL49" s="218"/>
      <c r="AM49" s="218"/>
      <c r="AN49" s="228"/>
      <c r="AO49" s="228"/>
      <c r="AP49" s="229"/>
      <c r="AQ49" s="218"/>
      <c r="AR49" s="218"/>
      <c r="AS49" s="218"/>
      <c r="AT49" s="218"/>
      <c r="BB49" s="3"/>
      <c r="BC49" s="5"/>
      <c r="BD49" s="3"/>
      <c r="BE49" s="3"/>
      <c r="BF49" s="3"/>
      <c r="BG49" s="5"/>
      <c r="BH49" s="3"/>
      <c r="BJ49" s="218"/>
      <c r="BK49" s="3"/>
      <c r="BN49" s="218"/>
      <c r="BO49" s="218"/>
      <c r="BP49" s="218"/>
    </row>
    <row r="50" spans="5:68" s="1" customFormat="1" ht="15.95" customHeight="1" outlineLevel="1" x14ac:dyDescent="0.35"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AN50" s="228"/>
      <c r="AO50" s="228"/>
      <c r="AP50" s="229"/>
      <c r="BB50" s="3"/>
      <c r="BC50" s="5"/>
      <c r="BD50" s="3"/>
      <c r="BE50" s="3"/>
      <c r="BF50" s="3"/>
      <c r="BG50" s="5"/>
      <c r="BH50" s="3"/>
      <c r="BJ50" s="218"/>
      <c r="BK50" s="3"/>
    </row>
    <row r="51" spans="5:68" ht="20.100000000000001" customHeight="1" outlineLevel="1" x14ac:dyDescent="0.35">
      <c r="AK51" s="1"/>
      <c r="AL51" s="1"/>
      <c r="AM51" s="1"/>
      <c r="AN51" s="228"/>
      <c r="AO51" s="228"/>
      <c r="AP51" s="229"/>
      <c r="AQ51" s="1"/>
      <c r="AR51" s="1"/>
      <c r="AS51" s="1"/>
      <c r="AT51" s="1"/>
      <c r="BA51" s="1"/>
      <c r="BI51" s="1"/>
      <c r="BJ51" s="218"/>
      <c r="BL51" s="1"/>
      <c r="BM51" s="1"/>
      <c r="BN51" s="1"/>
      <c r="BO51" s="1"/>
      <c r="BP51" s="1"/>
    </row>
    <row r="52" spans="5:68" ht="20.100000000000001" customHeight="1" outlineLevel="1" x14ac:dyDescent="0.35">
      <c r="BL52" s="1"/>
      <c r="BM52" s="218"/>
    </row>
    <row r="53" spans="5:68" ht="20.100000000000001" customHeight="1" outlineLevel="1" x14ac:dyDescent="0.35">
      <c r="BL53" s="1"/>
      <c r="BM53" s="1"/>
    </row>
    <row r="54" spans="5:68" ht="20.100000000000001" customHeight="1" outlineLevel="1" x14ac:dyDescent="0.35">
      <c r="BL54" s="218"/>
      <c r="BM54" s="1"/>
    </row>
    <row r="55" spans="5:68" ht="20.100000000000001" customHeight="1" x14ac:dyDescent="0.35">
      <c r="BL55" s="1"/>
    </row>
    <row r="56" spans="5:68" ht="20.100000000000001" customHeight="1" x14ac:dyDescent="0.35">
      <c r="BL56" s="1"/>
    </row>
  </sheetData>
  <sheetProtection formatCells="0"/>
  <mergeCells count="134">
    <mergeCell ref="E50:P50"/>
    <mergeCell ref="P43:W43"/>
    <mergeCell ref="C44:C47"/>
    <mergeCell ref="D44:N44"/>
    <mergeCell ref="O44:O45"/>
    <mergeCell ref="P44:W44"/>
    <mergeCell ref="D45:N45"/>
    <mergeCell ref="P45:W45"/>
    <mergeCell ref="D46:N46"/>
    <mergeCell ref="O46:W46"/>
    <mergeCell ref="D47:N47"/>
    <mergeCell ref="BA39:BB39"/>
    <mergeCell ref="C40:W41"/>
    <mergeCell ref="Y40:AH41"/>
    <mergeCell ref="C42:C43"/>
    <mergeCell ref="D42:N42"/>
    <mergeCell ref="O42:O43"/>
    <mergeCell ref="P42:W42"/>
    <mergeCell ref="X42:X47"/>
    <mergeCell ref="D43:N43"/>
    <mergeCell ref="O47:W47"/>
    <mergeCell ref="G36:I36"/>
    <mergeCell ref="K36:M36"/>
    <mergeCell ref="N36:P36"/>
    <mergeCell ref="R36:T36"/>
    <mergeCell ref="X36:X41"/>
    <mergeCell ref="G37:I37"/>
    <mergeCell ref="K37:M37"/>
    <mergeCell ref="N37:P37"/>
    <mergeCell ref="R37:T37"/>
    <mergeCell ref="G38:T38"/>
    <mergeCell ref="C39:W39"/>
    <mergeCell ref="G33:J33"/>
    <mergeCell ref="K33:O33"/>
    <mergeCell ref="Q33:S33"/>
    <mergeCell ref="BA33:BB33"/>
    <mergeCell ref="BI33:BJ33"/>
    <mergeCell ref="Q34:S34"/>
    <mergeCell ref="BD29:BE29"/>
    <mergeCell ref="U30:W30"/>
    <mergeCell ref="X30:Z30"/>
    <mergeCell ref="AC30:AE30"/>
    <mergeCell ref="C32:W32"/>
    <mergeCell ref="Y32:AH32"/>
    <mergeCell ref="F29:L29"/>
    <mergeCell ref="N29:P29"/>
    <mergeCell ref="Q29:S29"/>
    <mergeCell ref="U29:W29"/>
    <mergeCell ref="X29:Z29"/>
    <mergeCell ref="AB29:AH29"/>
    <mergeCell ref="AB27:AH28"/>
    <mergeCell ref="F28:L28"/>
    <mergeCell ref="N28:P28"/>
    <mergeCell ref="Q28:S28"/>
    <mergeCell ref="U28:W28"/>
    <mergeCell ref="X28:Z28"/>
    <mergeCell ref="F26:L26"/>
    <mergeCell ref="N26:P26"/>
    <mergeCell ref="Q26:S26"/>
    <mergeCell ref="U26:W26"/>
    <mergeCell ref="X26:Z26"/>
    <mergeCell ref="F27:L27"/>
    <mergeCell ref="N27:P27"/>
    <mergeCell ref="Q27:S27"/>
    <mergeCell ref="U27:W27"/>
    <mergeCell ref="X27:Z27"/>
    <mergeCell ref="BA24:BK24"/>
    <mergeCell ref="F25:L25"/>
    <mergeCell ref="N25:P25"/>
    <mergeCell ref="Q25:S25"/>
    <mergeCell ref="U25:W25"/>
    <mergeCell ref="X25:Z25"/>
    <mergeCell ref="K19:O19"/>
    <mergeCell ref="Q19:S19"/>
    <mergeCell ref="AE19:AG19"/>
    <mergeCell ref="AE20:AG20"/>
    <mergeCell ref="Q21:S21"/>
    <mergeCell ref="C23:AH23"/>
    <mergeCell ref="C14:AH14"/>
    <mergeCell ref="BA14:BK14"/>
    <mergeCell ref="Q15:S15"/>
    <mergeCell ref="U15:AH15"/>
    <mergeCell ref="Q16:S16"/>
    <mergeCell ref="U16:AH18"/>
    <mergeCell ref="Q17:S17"/>
    <mergeCell ref="Q18:S18"/>
    <mergeCell ref="D12:I12"/>
    <mergeCell ref="J12:R12"/>
    <mergeCell ref="T12:Z12"/>
    <mergeCell ref="AA12:AH12"/>
    <mergeCell ref="D13:I13"/>
    <mergeCell ref="J13:R13"/>
    <mergeCell ref="T13:X13"/>
    <mergeCell ref="AA13:AE13"/>
    <mergeCell ref="AF13:AH13"/>
    <mergeCell ref="AB7:AH7"/>
    <mergeCell ref="C10:C11"/>
    <mergeCell ref="D10:I11"/>
    <mergeCell ref="J10:AE10"/>
    <mergeCell ref="AF10:AH10"/>
    <mergeCell ref="J11:AE11"/>
    <mergeCell ref="AF11:AH11"/>
    <mergeCell ref="C8:C9"/>
    <mergeCell ref="D8:I9"/>
    <mergeCell ref="J8:R9"/>
    <mergeCell ref="S8:S9"/>
    <mergeCell ref="T8:Y8"/>
    <mergeCell ref="Z8:AG8"/>
    <mergeCell ref="T9:Y9"/>
    <mergeCell ref="Z9:AG9"/>
    <mergeCell ref="BA2:BK2"/>
    <mergeCell ref="K3:AG3"/>
    <mergeCell ref="B4:B12"/>
    <mergeCell ref="C4:C5"/>
    <mergeCell ref="D4:I5"/>
    <mergeCell ref="J4:W4"/>
    <mergeCell ref="X4:Y4"/>
    <mergeCell ref="Z4:AH4"/>
    <mergeCell ref="J5:U5"/>
    <mergeCell ref="V5:W5"/>
    <mergeCell ref="E1:J3"/>
    <mergeCell ref="K1:N1"/>
    <mergeCell ref="R1:T1"/>
    <mergeCell ref="W1:AG1"/>
    <mergeCell ref="K2:N2"/>
    <mergeCell ref="O2:AG2"/>
    <mergeCell ref="X5:AH5"/>
    <mergeCell ref="C6:C7"/>
    <mergeCell ref="D6:J7"/>
    <mergeCell ref="L6:R6"/>
    <mergeCell ref="T6:Z6"/>
    <mergeCell ref="AB6:AH6"/>
    <mergeCell ref="L7:R7"/>
    <mergeCell ref="T7:Z7"/>
  </mergeCells>
  <conditionalFormatting sqref="C32:W32">
    <cfRule type="containsText" dxfId="10" priority="7" operator="containsText" text="1340">
      <formula>NOT(ISERROR(SEARCH("1340",C32)))</formula>
    </cfRule>
    <cfRule type="containsText" dxfId="9" priority="8" operator="containsText" text="traction">
      <formula>NOT(ISERROR(SEARCH("traction",C32)))</formula>
    </cfRule>
  </conditionalFormatting>
  <conditionalFormatting sqref="G37:I37">
    <cfRule type="cellIs" dxfId="8" priority="4" operator="equal">
      <formula>0</formula>
    </cfRule>
  </conditionalFormatting>
  <conditionalFormatting sqref="G38:T38">
    <cfRule type="containsText" dxfId="7" priority="10" operator="containsText" text="OUTSIDE">
      <formula>NOT(ISERROR(SEARCH("OUTSIDE",G38)))</formula>
    </cfRule>
    <cfRule type="containsText" dxfId="6" priority="11" operator="containsText" text="WITHIN">
      <formula>NOT(ISERROR(SEARCH("WITHIN",G38)))</formula>
    </cfRule>
  </conditionalFormatting>
  <conditionalFormatting sqref="K19:O19">
    <cfRule type="containsText" dxfId="5" priority="2" operator="containsText" text="select">
      <formula>NOT(ISERROR(SEARCH("select",K19)))</formula>
    </cfRule>
  </conditionalFormatting>
  <conditionalFormatting sqref="K33:O33">
    <cfRule type="containsText" dxfId="4" priority="1" operator="containsText" text="select">
      <formula>NOT(ISERROR(SEARCH("select",K33)))</formula>
    </cfRule>
  </conditionalFormatting>
  <conditionalFormatting sqref="Q19:S19">
    <cfRule type="cellIs" dxfId="3" priority="6" operator="equal">
      <formula>0</formula>
    </cfRule>
  </conditionalFormatting>
  <conditionalFormatting sqref="Q33:S33">
    <cfRule type="cellIs" dxfId="2" priority="5" operator="equal">
      <formula>0</formula>
    </cfRule>
  </conditionalFormatting>
  <conditionalFormatting sqref="R37:T37">
    <cfRule type="cellIs" dxfId="1" priority="3" operator="equal">
      <formula>0</formula>
    </cfRule>
  </conditionalFormatting>
  <conditionalFormatting sqref="Y40:AH41">
    <cfRule type="containsText" dxfId="0" priority="9" operator="containsText" text="Seal">
      <formula>NOT(ISERROR(SEARCH("Seal",Y40)))</formula>
    </cfRule>
  </conditionalFormatting>
  <dataValidations count="6">
    <dataValidation type="list" allowBlank="1" showInputMessage="1" showErrorMessage="1" sqref="K19:O19 K33:O33" xr:uid="{D38EB089-D2E2-46A6-80A2-DDE52F1E0641}">
      <formula1>"PRIOR to Alteration, AFTER Alteration, select"</formula1>
    </dataValidation>
    <dataValidation type="list" allowBlank="1" showInputMessage="1" showErrorMessage="1" sqref="G33" xr:uid="{3349BB7D-37A9-4E4B-9F08-30ACEF12FEDD}">
      <formula1>"as weighed, as estimated"</formula1>
    </dataValidation>
    <dataValidation type="list" allowBlank="1" showInputMessage="1" showErrorMessage="1" sqref="J12:R12" xr:uid="{4EE75967-C8AC-443E-AE9C-E2F7CDAF2A3B}">
      <formula1>$BN$4:$BN$8</formula1>
    </dataValidation>
    <dataValidation type="list" allowBlank="1" showInputMessage="1" showErrorMessage="1" sqref="Z9" xr:uid="{B6B85FEC-C029-4C42-A9E9-D06CD55FAD3F}">
      <formula1>Device_Type</formula1>
    </dataValidation>
    <dataValidation type="list" allowBlank="1" showInputMessage="1" showErrorMessage="1" sqref="Z8" xr:uid="{878AE48C-72BA-4EE3-88B3-17B982D39399}">
      <formula1>Device_Class</formula1>
    </dataValidation>
    <dataValidation type="list" allowBlank="1" showInputMessage="1" showErrorMessage="1" sqref="AL19:AL20 AL24" xr:uid="{8623D0B0-D2D1-4BFE-92B1-D0B2B87CC334}">
      <formula1>"PRIOR to Alteration, AFTER Alteration"</formula1>
    </dataValidation>
  </dataValidations>
  <printOptions horizontalCentered="1"/>
  <pageMargins left="0.51181102362204722" right="0.51181102362204722" top="0.19685039370078741" bottom="3.937007874015748E-2" header="0.39370078740157483" footer="0.23622047244094491"/>
  <pageSetup orientation="portrait" r:id="rId1"/>
  <headerFooter alignWithMargins="0">
    <oddFooter xml:space="preserve">&amp;R&amp;"Arial Narrow,Regular"&amp;9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30</vt:i4>
      </vt:variant>
    </vt:vector>
  </HeadingPairs>
  <TitlesOfParts>
    <vt:vector size="31" baseType="lpstr">
      <vt:lpstr>060 Cab Mod-Wt Chg)</vt:lpstr>
      <vt:lpstr>AlterationScope</vt:lpstr>
      <vt:lpstr>Capacity</vt:lpstr>
      <vt:lpstr>CarM_wa</vt:lpstr>
      <vt:lpstr>CarM_wb</vt:lpstr>
      <vt:lpstr>CWCAA</vt:lpstr>
      <vt:lpstr>CwtM_wa</vt:lpstr>
      <vt:lpstr>CwtM_wb</vt:lpstr>
      <vt:lpstr>CwtPa</vt:lpstr>
      <vt:lpstr>CwtPb</vt:lpstr>
      <vt:lpstr>Device_Class</vt:lpstr>
      <vt:lpstr>Device_Type</vt:lpstr>
      <vt:lpstr>DriveType</vt:lpstr>
      <vt:lpstr>FCM_wa</vt:lpstr>
      <vt:lpstr>FCM_wb</vt:lpstr>
      <vt:lpstr>FiveP</vt:lpstr>
      <vt:lpstr>OBLL</vt:lpstr>
      <vt:lpstr>OBPa</vt:lpstr>
      <vt:lpstr>OBPb</vt:lpstr>
      <vt:lpstr>OBUL</vt:lpstr>
      <vt:lpstr>OCW</vt:lpstr>
      <vt:lpstr>'060 Cab Mod-Wt Chg)'!Print_Area</vt:lpstr>
      <vt:lpstr>Scope1</vt:lpstr>
      <vt:lpstr>Scope2</vt:lpstr>
      <vt:lpstr>Scope3</vt:lpstr>
      <vt:lpstr>Tags</vt:lpstr>
      <vt:lpstr>ThisAlteration</vt:lpstr>
      <vt:lpstr>Typeofdrive</vt:lpstr>
      <vt:lpstr>Unrecorded</vt:lpstr>
      <vt:lpstr>WO</vt:lpstr>
      <vt:lpstr>WR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Kremer</dc:creator>
  <cp:lastModifiedBy>Jean Lian</cp:lastModifiedBy>
  <dcterms:created xsi:type="dcterms:W3CDTF">2024-01-05T18:20:25Z</dcterms:created>
  <dcterms:modified xsi:type="dcterms:W3CDTF">2024-08-23T09:13:05Z</dcterms:modified>
</cp:coreProperties>
</file>